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mincitco-my.sharepoint.com/personal/atorresr_mincit_gov_co/Documents/Migración de documentos/3. Fomento al desarrollo/FORMATOS/"/>
    </mc:Choice>
  </mc:AlternateContent>
  <xr:revisionPtr revIDLastSave="3" documentId="13_ncr:1_{0A101569-86EA-4DE1-AB85-9F0F8883A89F}" xr6:coauthVersionLast="47" xr6:coauthVersionMax="47" xr10:uidLastSave="{A4783BA6-C9FD-44F2-A7BA-6C23179EE862}"/>
  <bookViews>
    <workbookView xWindow="-120" yWindow="-120" windowWidth="20730" windowHeight="11040" tabRatio="640" activeTab="1" xr2:uid="{00000000-000D-0000-FFFF-FFFF00000000}"/>
  </bookViews>
  <sheets>
    <sheet name="DATOS" sheetId="3" r:id="rId1"/>
    <sheet name="INFORME" sheetId="2" r:id="rId2"/>
  </sheets>
  <externalReferences>
    <externalReference r:id="rId3"/>
  </externalReferences>
  <definedNames>
    <definedName name="AMENAZAS">#REF!</definedName>
    <definedName name="_xlnm.Print_Area" localSheetId="0">DATOS!$A$2:$V$320</definedName>
    <definedName name="_xlnm.Print_Area" localSheetId="1">INFORME!$A$3:$G$169</definedName>
    <definedName name="cobertura">#REF!</definedName>
    <definedName name="IMPORTANCIA">#REF!</definedName>
    <definedName name="INFLUENCIA">#REF!</definedName>
    <definedName name="lista1">#REF!</definedName>
    <definedName name="LIsta2">#REF!</definedName>
    <definedName name="LIsta3">#REF!</definedName>
    <definedName name="OPORTUNIDADES">#REF!</definedName>
    <definedName name="regimen">#REF!</definedName>
    <definedName name="Z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2" l="1"/>
  <c r="G324" i="3" l="1"/>
  <c r="D324" i="3"/>
  <c r="G304" i="3"/>
  <c r="H194" i="3"/>
  <c r="H193" i="3"/>
  <c r="H192" i="3"/>
  <c r="H191" i="3"/>
  <c r="E185" i="3"/>
  <c r="H176" i="3"/>
  <c r="G176" i="3"/>
  <c r="J175" i="3"/>
  <c r="J174" i="3"/>
  <c r="J173" i="3"/>
  <c r="J172" i="3"/>
  <c r="J171" i="3"/>
  <c r="J170" i="3"/>
  <c r="J169" i="3"/>
  <c r="J168" i="3"/>
  <c r="J167" i="3"/>
  <c r="J166" i="3"/>
  <c r="J165" i="3"/>
  <c r="J164" i="3"/>
  <c r="J163" i="3"/>
  <c r="J162" i="3"/>
  <c r="J161" i="3"/>
  <c r="J160" i="3"/>
  <c r="J159" i="3"/>
  <c r="J158" i="3"/>
  <c r="J157" i="3"/>
  <c r="D152" i="3"/>
  <c r="F150" i="3"/>
  <c r="E150" i="3"/>
  <c r="D150" i="3"/>
  <c r="M140" i="3"/>
  <c r="L140" i="3"/>
  <c r="K139" i="3"/>
  <c r="J139" i="3"/>
  <c r="K138" i="3"/>
  <c r="J138" i="3"/>
  <c r="K137" i="3"/>
  <c r="J137" i="3"/>
  <c r="K136" i="3"/>
  <c r="J136" i="3"/>
  <c r="K135" i="3"/>
  <c r="J135" i="3"/>
  <c r="K134" i="3"/>
  <c r="J134" i="3"/>
  <c r="D128" i="3"/>
  <c r="G118" i="3"/>
  <c r="F118" i="3"/>
  <c r="L116" i="3"/>
  <c r="K116" i="3"/>
  <c r="L115" i="3"/>
  <c r="K115" i="3"/>
  <c r="L114" i="3"/>
  <c r="K114" i="3"/>
  <c r="L113" i="3"/>
  <c r="K113" i="3"/>
  <c r="K118" i="3" s="1"/>
  <c r="A25" i="2"/>
  <c r="J140" i="3" l="1"/>
  <c r="I140" i="3" s="1"/>
  <c r="K158" i="3"/>
  <c r="K140" i="3"/>
  <c r="K159" i="3"/>
  <c r="J176" i="3"/>
  <c r="I176" i="3"/>
  <c r="H118" i="3"/>
  <c r="K157" i="3"/>
  <c r="B166" i="2"/>
  <c r="A152" i="2"/>
  <c r="A151" i="2"/>
  <c r="A149" i="2"/>
  <c r="A141" i="2"/>
  <c r="A140" i="2"/>
  <c r="A138" i="2"/>
  <c r="A133" i="2" l="1"/>
  <c r="A131" i="2"/>
  <c r="A129" i="2"/>
  <c r="A124" i="2" l="1"/>
  <c r="A123" i="2"/>
  <c r="A120" i="2"/>
  <c r="A115" i="2" l="1"/>
  <c r="A114" i="2"/>
  <c r="A111" i="2"/>
  <c r="A106" i="2"/>
  <c r="A104" i="2"/>
  <c r="A102" i="2"/>
  <c r="A86" i="2" l="1"/>
  <c r="A85" i="2"/>
  <c r="A82" i="2"/>
  <c r="A74" i="2" l="1"/>
  <c r="A72" i="2"/>
  <c r="A70" i="2"/>
  <c r="A60" i="2"/>
  <c r="A59" i="2" l="1"/>
  <c r="A57" i="2"/>
  <c r="A78" i="2" l="1"/>
  <c r="B96" i="2" l="1"/>
  <c r="A96" i="2"/>
  <c r="B95" i="2"/>
  <c r="A95" i="2"/>
  <c r="B93" i="2"/>
  <c r="A93" i="2"/>
  <c r="B92" i="2"/>
  <c r="A92" i="2"/>
  <c r="A90" i="2"/>
  <c r="A80" i="2"/>
  <c r="E45" i="2" l="1"/>
  <c r="E44" i="2"/>
  <c r="C45" i="2"/>
  <c r="C44" i="2"/>
  <c r="A44" i="2"/>
  <c r="A56" i="2" l="1"/>
  <c r="A54" i="2"/>
  <c r="A64" i="2" l="1"/>
  <c r="A62" i="2"/>
  <c r="A28" i="2"/>
  <c r="A26" i="2"/>
  <c r="A160" i="2" l="1"/>
  <c r="A88" i="2"/>
  <c r="A110" i="2"/>
  <c r="A76" i="2" l="1"/>
  <c r="A99" i="2" l="1"/>
  <c r="A14" i="2"/>
  <c r="F13" i="2"/>
  <c r="E13" i="2"/>
  <c r="D13" i="2"/>
  <c r="C13" i="2"/>
  <c r="B13" i="2"/>
  <c r="A13" i="2"/>
  <c r="E7" i="2"/>
  <c r="D7" i="2"/>
  <c r="C7" i="2"/>
  <c r="B7" i="2"/>
  <c r="A7" i="2"/>
  <c r="A6" i="2"/>
  <c r="C4" i="2"/>
  <c r="A4" i="2"/>
  <c r="A69" i="2" l="1"/>
  <c r="A66" i="2"/>
  <c r="A143" i="2" l="1"/>
  <c r="A137" i="2"/>
  <c r="A135" i="2"/>
  <c r="A128" i="2"/>
  <c r="A126" i="2"/>
  <c r="A119" i="2"/>
  <c r="A117" i="2"/>
  <c r="A108" i="2"/>
  <c r="A101" i="2"/>
  <c r="A146" i="2" l="1"/>
  <c r="A148" i="2"/>
  <c r="A157" i="2" l="1"/>
  <c r="A156" i="2"/>
  <c r="A145" i="2"/>
  <c r="A67" i="2" l="1"/>
  <c r="A51" i="2"/>
  <c r="A52" i="2"/>
  <c r="A48" i="2"/>
  <c r="A49" i="2"/>
  <c r="A50" i="2"/>
  <c r="A47" i="2"/>
  <c r="A30" i="2"/>
  <c r="F38" i="2"/>
  <c r="C39" i="2"/>
  <c r="A36" i="2"/>
  <c r="A37" i="2"/>
  <c r="A38" i="2"/>
  <c r="C38" i="2"/>
  <c r="A40" i="2"/>
  <c r="A41" i="2"/>
  <c r="C41" i="2"/>
  <c r="A42" i="2"/>
  <c r="C42" i="2"/>
  <c r="C43" i="2"/>
  <c r="A35" i="2"/>
  <c r="A34" i="2"/>
  <c r="A33" i="2"/>
  <c r="A32" i="2"/>
  <c r="A31" i="2"/>
  <c r="A24" i="2"/>
  <c r="A23" i="2"/>
  <c r="A22" i="2"/>
  <c r="A20" i="2"/>
  <c r="A21" i="2"/>
  <c r="A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Ignacio Hermann Rey</author>
  </authors>
  <commentList>
    <comment ref="G115" authorId="0" shapeId="0" xr:uid="{00000000-0006-0000-0000-000001000000}">
      <text>
        <r>
          <rPr>
            <b/>
            <sz val="9"/>
            <color indexed="81"/>
            <rFont val="Tahoma"/>
            <family val="2"/>
          </rPr>
          <t>Juan Ignacio Hermann Rey:</t>
        </r>
        <r>
          <rPr>
            <sz val="9"/>
            <color indexed="81"/>
            <rFont val="Tahoma"/>
            <family val="2"/>
          </rPr>
          <t xml:space="preserve">
</t>
        </r>
        <r>
          <rPr>
            <sz val="12"/>
            <color indexed="81"/>
            <rFont val="Tahoma"/>
            <family val="2"/>
          </rPr>
          <t>Certificado del Revisor Fiscal del 10 de agosto de 2010.
"1. De acuerdo con los registros contables al 31 de diciembre de 2008, la Sucursal en desarrollo de lo estipulado en el CEJ No. EJ-07 de 2008, había ejecutado inversiones por valor de $17.391'557.000.
2. De acuerdo con mi informe especial del 25 de enero de 2010, los contratos suscritos por ejecutar al 31 de diciembre de 2008 ascendieron a $60.760'129.000.
3. Teniendo en cuenta la sumatoria de los numerales 1 y 2, el valor de la inversión, en desarrollo de lo estipulado en el Contrato de Estabilidad Jurídica No. EJ-07 del 11 de abril de 2008, asciende a $78.151'686.000."
Folio 1.673 y ss.</t>
        </r>
      </text>
    </comment>
    <comment ref="G176" authorId="0" shapeId="0" xr:uid="{00000000-0006-0000-0000-000002000000}">
      <text>
        <r>
          <rPr>
            <b/>
            <sz val="9"/>
            <color indexed="81"/>
            <rFont val="Tahoma"/>
            <family val="2"/>
          </rPr>
          <t>Juan Ignacio Hermann Rey:</t>
        </r>
        <r>
          <rPr>
            <sz val="9"/>
            <color indexed="81"/>
            <rFont val="Tahoma"/>
            <family val="2"/>
          </rPr>
          <t xml:space="preserve">
Exportación de servicios. 2009 - 2012</t>
        </r>
      </text>
    </comment>
  </commentList>
</comments>
</file>

<file path=xl/sharedStrings.xml><?xml version="1.0" encoding="utf-8"?>
<sst xmlns="http://schemas.openxmlformats.org/spreadsheetml/2006/main" count="1023" uniqueCount="425">
  <si>
    <t>T.O.</t>
  </si>
  <si>
    <t>Tipo de Obligación</t>
  </si>
  <si>
    <t>Descripción</t>
  </si>
  <si>
    <t>T.O.1</t>
  </si>
  <si>
    <t>Objeto</t>
  </si>
  <si>
    <t>DESCRIPCIÓN</t>
  </si>
  <si>
    <t>VALOR</t>
  </si>
  <si>
    <t>DESCRIPCIÓN CUMPLIMIENTO</t>
  </si>
  <si>
    <t>ANEXO</t>
  </si>
  <si>
    <t>OBSERVACIONES</t>
  </si>
  <si>
    <t>PACTADO EN EL CONTRATO</t>
  </si>
  <si>
    <t>REPORTADO POR LA EMPRESA</t>
  </si>
  <si>
    <t>SUPERVISIÓN</t>
  </si>
  <si>
    <t>ACCIONES Y/O RECOMENDACIONES DE LA SUPERVISIÓN</t>
  </si>
  <si>
    <t>ANEXO Y/O SOPORTE</t>
  </si>
  <si>
    <t>T.0.3</t>
  </si>
  <si>
    <t>T.0.4</t>
  </si>
  <si>
    <t>T.0.5</t>
  </si>
  <si>
    <t>T.0.6</t>
  </si>
  <si>
    <t>T.0.7</t>
  </si>
  <si>
    <t>Cumplir de manera estricta las disposiciones legales y reglamentarias que regulen la actividad a la que se refiere la inversión.</t>
  </si>
  <si>
    <t>Responder solicitudes</t>
  </si>
  <si>
    <t>Responder las solicitudes de información requeridas por cualquiera de los miembros del Comité de Estabilidad Jurídica y/o por la NACIÓN.</t>
  </si>
  <si>
    <t>Año</t>
  </si>
  <si>
    <t>Valor</t>
  </si>
  <si>
    <t>Pagar puntualmente los impuestos, tasas y contribuciones y demás cargos sociales y laborales a que esté sujeto el INVERSIONISTA.</t>
  </si>
  <si>
    <t>Pago Total Prima</t>
  </si>
  <si>
    <t>Cláusulas relacionadas (No.)</t>
  </si>
  <si>
    <t>REPORTADO POR LA EMPRESA 2012</t>
  </si>
  <si>
    <t>SUPERVISIÓN 2012</t>
  </si>
  <si>
    <t>REPORTADO POR LA EMPRESA 2013</t>
  </si>
  <si>
    <t>SUPERVISIÓN 2013</t>
  </si>
  <si>
    <t>REPORTADO POR LA EMPRESA 2014</t>
  </si>
  <si>
    <t>SUPERVISIÓN 2014</t>
  </si>
  <si>
    <t>OBSERVACIONES DE LA SUPERVISIÓN 2012</t>
  </si>
  <si>
    <t>ACCIONES Y/O RECOMENDACIONES DE LA SUPERVISIÓN 2013</t>
  </si>
  <si>
    <t>ACCIONES Y/O RECOMENDACIONES DE LA SUPERVISIÓN 2012</t>
  </si>
  <si>
    <t>OBSERVACIONES DE LA SUPERVISIÓN 2013</t>
  </si>
  <si>
    <t>OBSERVACIONES DE LA SUPERVISIÓN 2014</t>
  </si>
  <si>
    <t>ACCIONES Y/O RECOMENDACIONES DE LA SUPERVISIÓN 2014</t>
  </si>
  <si>
    <t>Fecha Acta de inicio:</t>
  </si>
  <si>
    <t>Razón social:</t>
  </si>
  <si>
    <t>Representante legal:</t>
  </si>
  <si>
    <t>NIT:</t>
  </si>
  <si>
    <t>Tipo de empresa:</t>
  </si>
  <si>
    <t>Domicilio:</t>
  </si>
  <si>
    <t>Municipio:</t>
  </si>
  <si>
    <t>Teléfono:</t>
  </si>
  <si>
    <t>e-mail:</t>
  </si>
  <si>
    <t>Código CIIU:</t>
  </si>
  <si>
    <t>Localización del proyecto:</t>
  </si>
  <si>
    <t>Ministerio del Ramo:</t>
  </si>
  <si>
    <t>Composición de la inversión:</t>
  </si>
  <si>
    <t>Nacional (%):</t>
  </si>
  <si>
    <t>Extranjera (%):</t>
  </si>
  <si>
    <t>Cobertura del contrato:</t>
  </si>
  <si>
    <t>Duración del contrato (años):</t>
  </si>
  <si>
    <t>Actividad No.:</t>
  </si>
  <si>
    <t>Descripción de la actividad:</t>
  </si>
  <si>
    <t>Fecha de radicado:</t>
  </si>
  <si>
    <t>No. de informe:</t>
  </si>
  <si>
    <t>Folios:</t>
  </si>
  <si>
    <t>Firma auditora:</t>
  </si>
  <si>
    <t>N.A.</t>
  </si>
  <si>
    <t>Número de contrato y fecha:</t>
  </si>
  <si>
    <t>Fecha de suscripción:</t>
  </si>
  <si>
    <t>Régimen Franco:</t>
  </si>
  <si>
    <t>SI / NO:</t>
  </si>
  <si>
    <t>Tipo de usuario:</t>
  </si>
  <si>
    <t>Fecha de terminación del contrato:</t>
  </si>
  <si>
    <t>Periodo informe DESDE (Fecha):</t>
  </si>
  <si>
    <t>Periodo informe HASTA (Fecha):</t>
  </si>
  <si>
    <t>Pactado vs.
Acumulado / Ejecutado</t>
  </si>
  <si>
    <t>Pactado vs.
Ejecutado</t>
  </si>
  <si>
    <t>Departamento:</t>
  </si>
  <si>
    <t>Monto de la inversión:</t>
  </si>
  <si>
    <t>INFORMACIÓN REPORTADA POR LA SOCIEDAD</t>
  </si>
  <si>
    <t>Descripción de cláusula</t>
  </si>
  <si>
    <t>6. OBSERVACIONES FINALES DE LA SUPERVISIÓN</t>
  </si>
  <si>
    <t>DIRECTOR DE PRODUCTIVIDAD Y COMPETITIVIDAD</t>
  </si>
  <si>
    <t>SUPERVISOR DEL CONTRATO</t>
  </si>
  <si>
    <t>Proyectó:</t>
  </si>
  <si>
    <t>Revisó:</t>
  </si>
  <si>
    <t>Razón social del contratista:</t>
  </si>
  <si>
    <t>Ministerio de Comercio, Industria y Turismo</t>
  </si>
  <si>
    <t>1. INFORMACIÓN GENERAL DEL CONTRATO:</t>
  </si>
  <si>
    <t>INFORMACIÓN REPORTADA POR LA SOCIEDAD 2012</t>
  </si>
  <si>
    <t>Cumplió total</t>
  </si>
  <si>
    <t>Ninguna</t>
  </si>
  <si>
    <t>Folios 249 a 255</t>
  </si>
  <si>
    <t>Acumulado ejecutado/pactado</t>
  </si>
  <si>
    <t>Carpeta contractual</t>
  </si>
  <si>
    <t>Oficio con No. de radicado 2-2012-016918 (Folio 366). Respuesta del inversionista con oficio No. 1-2012-013806 (Folios 508 y 509).</t>
  </si>
  <si>
    <t>Ejecutado/pactado</t>
  </si>
  <si>
    <t>Cumplió totalmente</t>
  </si>
  <si>
    <t>En el informe de auditoría correspondiente al periodo enero a diciembre de 2012, no fueron presentadas evidencia que validen el cumplimeito de las normas legales que regulan la actividad de la empresa.</t>
  </si>
  <si>
    <t>Se sugiere solicitar soportes que validen el cumplimiento de las normas legales que regulan la actividad de la empresa.</t>
  </si>
  <si>
    <t>100/100</t>
  </si>
  <si>
    <t>Sin anexos</t>
  </si>
  <si>
    <t>En el informe de auditoría correspondiente al periodo enero a diciembre de 2009, no fueron presentadas evidencia que validen el cumplimeito de las normas legales que regulan la actividad de la empresa.</t>
  </si>
  <si>
    <t>En el informe de auditoría correspondiente al periodo enero a diciembre de 2011. Al respecto se informan que efectivamente fueron presentadas evidencia que validan el cumplimiento de las normas legales que regulan la actividad de la empresa.</t>
  </si>
  <si>
    <t>Cumplió Totalmente</t>
  </si>
  <si>
    <t>No se hayan soportes contables que validen la información enviada por el auditor.</t>
  </si>
  <si>
    <t>Solicitar a la compañía el facilitar los documentos soportes del cumplimiento de estas obligaciones por toda la vigencia del contrato</t>
  </si>
  <si>
    <t>La compañía reporta el cumplimiento de estas obligaciones mediante informe de auditoría enviado el 30 de marzo de 2010 (Fl. 256).</t>
  </si>
  <si>
    <t>Informe de auditoría a 30 de marzo de 2010 (Folio 256).</t>
  </si>
  <si>
    <t>Informe de auditoría a 28 de marzo de 2011 (Folio 269).</t>
  </si>
  <si>
    <t>La compañía reporta el cumplimiento de estas obligaciones mediante informe de auditoría enviado el 28 de marzo de 2011 (Fl. 269).</t>
  </si>
  <si>
    <t>La compañía reporta el cumplimiento de estas obligaciones mediante informe de auditoría enviado el 28 de marzo de 2012 (Fl. 362).</t>
  </si>
  <si>
    <t>Informe de auditoría a 28 de marzo de 2011 (Folio 362).</t>
  </si>
  <si>
    <t>La compañía reporta el cumplimiento de estas obligaciones mediante informe de auditoría enviado el 20 de marzo de 2012 (Fl. 407).</t>
  </si>
  <si>
    <t>Informe de auditoría a 20 de marzo de 2013 (Folio 407).</t>
  </si>
  <si>
    <t>Solicitar a la compañía el facilitar los documentos soportes del cumplimiento de estas obligaciones por toda la vigencia del contrato.</t>
  </si>
  <si>
    <t>Contratar por su cuenta la auditoria a que se refiere la cláusula décima cuarta del presente contrato, mantenerla durante el término de duración del contrato y un (1) año más, e informar a 31 de marzo de cada año, sobre los resultados de la misma al Departamento Nacional de Planeación y al Comité de Estabilidad Jurídica.</t>
  </si>
  <si>
    <t>Cumple Totalmente</t>
  </si>
  <si>
    <t>Contratar Auditoría</t>
  </si>
  <si>
    <t>No hay observaciones</t>
  </si>
  <si>
    <t>Sin observaciones</t>
  </si>
  <si>
    <t>Aunque no incorpora el cumplimiento de esta obligación en el informe de auditoría, en el expediente contractual se observa que la compañía ha cumplido con los requerimientos antes indicados.</t>
  </si>
  <si>
    <t>T.0.2</t>
  </si>
  <si>
    <t>Incremento de Exportaciones</t>
  </si>
  <si>
    <t>Incrementar las exportaciones de la empresa.</t>
  </si>
  <si>
    <t>Valor en USD</t>
  </si>
  <si>
    <t>N.A</t>
  </si>
  <si>
    <t>T.0.8</t>
  </si>
  <si>
    <t xml:space="preserve">En el informe de auditoría correspondiente al periodo enero a diciembre de 2008, no fueron presentadas evidencia que validen el cumplimeito de las normas legales que regulan la actividad de la empresa.     </t>
  </si>
  <si>
    <t xml:space="preserve">En el informe de auditoría correspondiente al periodo enero a diciembre de 2009, se informa que efectivamente fueron presentadas evidencias que validan el cumplimiento de las normas legales que regulan la actividad de la empresa.     </t>
  </si>
  <si>
    <t xml:space="preserve">En el informe de auditoría correspondiente al periodo enero a diciembre de 2010, no fueron presentadas evidencia que validen el cumplimeito de las normas legales que regulan la actividad de la empresa.      </t>
  </si>
  <si>
    <t xml:space="preserve">En el informe de auditoría correspondiente al periodo enero a diciembre de 2011, no fueron presentadas evidencia que validen el cumplimeito de las normas legales que regulan la actividad de la empresa.    </t>
  </si>
  <si>
    <t xml:space="preserve">En el informe de auditoría correspondiente al periodo enero a diciembre de 2012, no fueron presentadas evidencia que validen el cumplimeito de las normas legales que regulan la actividad de la empresa.      </t>
  </si>
  <si>
    <t>(Las mismas indicadas para el periodo de 2012.)</t>
  </si>
  <si>
    <t>1.          INFORMACIÓN GENERAL DEL CONTRATO</t>
  </si>
  <si>
    <t xml:space="preserve">En el informe de auditoría correspondiente al periodo enero a diciembre de 2012, no fueron presentadas evidencia que validen el cumplimeito de las normas legales que regulan la actividad de la empresa.   </t>
  </si>
  <si>
    <t xml:space="preserve"> Sin anexos</t>
  </si>
  <si>
    <t xml:space="preserve">Se sugiere solicitar soportes que validen el cumplimiento de las normas legales que regulan la actividad de la empresa. </t>
  </si>
  <si>
    <t>Informa la empresa que: "De acuerdo con el dictamen del Revisor Fiscal del 22 de febrero de 2013, sobre los estados financieros de la Compañía al 31 de diciembre de 2012, se informa que la contabilidad de la Compañía, durante el año 2012, se llevó de conformidad con las normas legales y la técnica contable.    
De acuerdo con la información suministrada por el Representante Legal, no existen a la fecha de este informe requerimientos de entidades ficiales que indiquen el incumplimeinto por parte de la Compañía de normas legales.</t>
  </si>
  <si>
    <t>La sociedad cumplió totalmente.</t>
  </si>
  <si>
    <t xml:space="preserve"> 
Grado de cumplimiento 100/100</t>
  </si>
  <si>
    <t>CLÁUSULA SEXTA 
(Numeral 5)</t>
  </si>
  <si>
    <t>Normatividad en materia de medio ambiente y recusos naturales vigente y de forsoza observancia durante el año 2009.</t>
  </si>
  <si>
    <t>Normatividad en materia de medio ambiente y recusos naturales vigente y de forsoza observancia durante el año 2010.</t>
  </si>
  <si>
    <t>Normatividad en materia de medio ambiente y recusos naturales vigente y de forsoza observancia durante el año 2011.</t>
  </si>
  <si>
    <t>Normatividad en materia de medio ambiente y recusos naturales vigente y de forsoza observancia durante el año 2012.</t>
  </si>
  <si>
    <t>Informe de Auditoría de 2010</t>
  </si>
  <si>
    <t>Informe de Auditoría de 2011</t>
  </si>
  <si>
    <t>Informe de Auditoría de 2009</t>
  </si>
  <si>
    <t>Informe de Auditoría de 2012</t>
  </si>
  <si>
    <t>Informe de Auditoría del año 2009</t>
  </si>
  <si>
    <t>Informe de Auditoría del año 2010</t>
  </si>
  <si>
    <t>Informe de Auditoría del año 2011</t>
  </si>
  <si>
    <t>Informe de Auditoría del año 2012</t>
  </si>
  <si>
    <t>La obligación se verificó mediante la presentación del Informe de Auditoría del año 2009</t>
  </si>
  <si>
    <t>La obligación se verificó mediante la presentación del Informe de Auditoría del año 2010</t>
  </si>
  <si>
    <t>La obligación se verificó mediante la presentación del Informe de Auditoría del año 2011</t>
  </si>
  <si>
    <t>La obligación se verificó mediante la presentación del Informe de Auditoría del año 2012</t>
  </si>
  <si>
    <t>Primer informe: 16 de abril de 2009 - Periodo 2008 - Fl.820</t>
  </si>
  <si>
    <t>Generación de Empleo</t>
  </si>
  <si>
    <t>Generar ingresos por concepto de divisas en una cuantía estimada de CUATROCIENTOS TREINTA Y TRES MILLONES NOVECIENTOS CUARENTA MIL DÓLARES (US$ 433´940.000), entre 2009 y 2028.</t>
  </si>
  <si>
    <t>1. Estudios de Factibilidad
2. Diseño</t>
  </si>
  <si>
    <t>1. Diseño
2. Permisos
3. Varios - Estabilidad Jurídica
4. Construcción
5. Gastos Operativos</t>
  </si>
  <si>
    <t>1. Diseño
2. Varios - Estabilidad Jurídica
3. Inspección
4. Construcción
5. FF&amp;E
6. OS&amp;E
7. Gastos Operativos</t>
  </si>
  <si>
    <t>1. Varios - Estabilidad Jurídica
2. Inspección
3. Construcción
4. Automatización de Estacionamiento
5. FF&amp;E
6. OS&amp;E
7. Gastos Operativos</t>
  </si>
  <si>
    <t>Valor en COL$</t>
  </si>
  <si>
    <r>
      <t xml:space="preserve">158.108.247
+ 191.891.753
= </t>
    </r>
    <r>
      <rPr>
        <b/>
        <sz val="11.5"/>
        <color theme="1"/>
        <rFont val="Calibri"/>
        <family val="2"/>
        <scheme val="minor"/>
      </rPr>
      <t>350.000.000</t>
    </r>
  </si>
  <si>
    <r>
      <t xml:space="preserve">224.575.587
+ 491.020.290
+ 13.688.984.545
+ 558.811.000
+ 1.364.381.120
+ 1.712.784.386
+ 3.090.677.833
= </t>
    </r>
    <r>
      <rPr>
        <b/>
        <sz val="11.5"/>
        <color theme="1"/>
        <rFont val="Calibri"/>
        <family val="2"/>
        <scheme val="minor"/>
      </rPr>
      <t>21.131.234.761</t>
    </r>
  </si>
  <si>
    <t>TOTAL INVERSIONES DEL PROYECTO</t>
  </si>
  <si>
    <t>450'000.000</t>
  </si>
  <si>
    <r>
      <t xml:space="preserve">El día 10 de junio de 2008 el inversionista radicó ante el Ministerio de Comercio, Industria y Turismo con número de radicación 1-2008-024112 Folio 760, la consignación efectuada ante el Banco de la República el día 9 de junio de 2008 por valor de </t>
    </r>
    <r>
      <rPr>
        <b/>
        <sz val="11.5"/>
        <color theme="1"/>
        <rFont val="Calibri"/>
        <family val="2"/>
        <scheme val="minor"/>
      </rPr>
      <t>$450'000.000</t>
    </r>
    <r>
      <rPr>
        <sz val="11.5"/>
        <color theme="1"/>
        <rFont val="Calibri"/>
        <family val="2"/>
        <scheme val="minor"/>
      </rPr>
      <t>.  ------------------------------------------------</t>
    </r>
  </si>
  <si>
    <t>EMPLEOS GENERADOS</t>
  </si>
  <si>
    <t>No. de Empleos Generados</t>
  </si>
  <si>
    <r>
      <t xml:space="preserve">Mediante radicado </t>
    </r>
    <r>
      <rPr>
        <b/>
        <sz val="11.5"/>
        <color theme="1"/>
        <rFont val="Calibri"/>
        <family val="2"/>
        <scheme val="minor"/>
      </rPr>
      <t>No. 1-2009-036611</t>
    </r>
    <r>
      <rPr>
        <sz val="11.5"/>
        <color theme="1"/>
        <rFont val="Calibri"/>
        <family val="2"/>
        <scheme val="minor"/>
      </rPr>
      <t xml:space="preserve"> del día </t>
    </r>
    <r>
      <rPr>
        <b/>
        <sz val="11.5"/>
        <color theme="1"/>
        <rFont val="Calibri"/>
        <family val="2"/>
        <scheme val="minor"/>
      </rPr>
      <t>17 de noviembre de 2009</t>
    </r>
    <r>
      <rPr>
        <sz val="11.5"/>
        <color theme="1"/>
        <rFont val="Calibri"/>
        <family val="2"/>
        <scheme val="minor"/>
      </rPr>
      <t xml:space="preserve"> (</t>
    </r>
    <r>
      <rPr>
        <b/>
        <sz val="11.5"/>
        <color theme="1"/>
        <rFont val="Calibri"/>
        <family val="2"/>
        <scheme val="minor"/>
      </rPr>
      <t>Fl.836B y ss</t>
    </r>
    <r>
      <rPr>
        <sz val="11.5"/>
        <color theme="1"/>
        <rFont val="Calibri"/>
        <family val="2"/>
        <scheme val="minor"/>
      </rPr>
      <t xml:space="preserve">), el representante legal de Nova Mar Development S.A. informó sobre el cumplimiento en materia de inversión, para el periodo </t>
    </r>
    <r>
      <rPr>
        <b/>
        <sz val="11.5"/>
        <color theme="1"/>
        <rFont val="Calibri"/>
        <family val="2"/>
        <scheme val="minor"/>
      </rPr>
      <t>Enero - Diciembre de 2006</t>
    </r>
    <r>
      <rPr>
        <sz val="11.5"/>
        <color theme="1"/>
        <rFont val="Calibri"/>
        <family val="2"/>
        <scheme val="minor"/>
      </rPr>
      <t xml:space="preserve"> se ejecutaron inversionies por valor de </t>
    </r>
    <r>
      <rPr>
        <b/>
        <sz val="11.5"/>
        <color theme="1"/>
        <rFont val="Calibri"/>
        <family val="2"/>
        <scheme val="minor"/>
      </rPr>
      <t>$715'064.246</t>
    </r>
    <r>
      <rPr>
        <sz val="11.5"/>
        <color theme="1"/>
        <rFont val="Calibri"/>
        <family val="2"/>
        <scheme val="minor"/>
      </rPr>
      <t>.</t>
    </r>
  </si>
  <si>
    <t>Inversiones realizadas durante el periodo: $1.130'906.942.
Inversiones acumuladas hasta el 2007:
$1.845'971.188.</t>
  </si>
  <si>
    <r>
      <t xml:space="preserve">Inversiones parciales y totales corresponden a </t>
    </r>
    <r>
      <rPr>
        <b/>
        <u/>
        <sz val="11.5"/>
        <color theme="1"/>
        <rFont val="Calibri"/>
        <family val="2"/>
        <scheme val="minor"/>
      </rPr>
      <t>204%</t>
    </r>
  </si>
  <si>
    <t xml:space="preserve">Inversiones del periodo:
6%
Acumulado de:
10%
</t>
  </si>
  <si>
    <t>CLÁUSULA SEXTA 
(Numeral 4)</t>
  </si>
  <si>
    <t>CLÁUSULA SEXTA 
(Numeral 8)</t>
  </si>
  <si>
    <t>CLÁUSULA SEXTA 
(Numeral 2)</t>
  </si>
  <si>
    <t>Realizar Inversiones parciales</t>
  </si>
  <si>
    <t>Inversiones del periodo 2008:
153%
Inversiones Acumuladas hasta 2008:
87%</t>
  </si>
  <si>
    <r>
      <t xml:space="preserve">595.851.732
+ 250.000.000
+ 750.000.000
+ 27.000.000.000
+ 13.120.000.000
+ 5.063.052.994
+ 4.150.000.000
= </t>
    </r>
    <r>
      <rPr>
        <b/>
        <sz val="11.5"/>
        <color theme="1"/>
        <rFont val="Calibri"/>
        <family val="2"/>
        <scheme val="minor"/>
      </rPr>
      <t>50.928'904.726
Inversión acumulada a 2008 = 68.705'628.088</t>
    </r>
  </si>
  <si>
    <r>
      <t xml:space="preserve">2.500.000.000
+ 2.521.210.333
+58.000.000
+11.817.513.028
+530.000.000
= </t>
    </r>
    <r>
      <rPr>
        <b/>
        <sz val="11.5"/>
        <color theme="1"/>
        <rFont val="Calibri"/>
        <family val="2"/>
        <scheme val="minor"/>
      </rPr>
      <t>17.426'723.362</t>
    </r>
  </si>
  <si>
    <t>Inversiones ejecutadas a 2009: 
$46.752'576.760.</t>
  </si>
  <si>
    <t xml:space="preserve">Inversiones realizadas en el pariodo 2009 son del 221,25% </t>
  </si>
  <si>
    <t xml:space="preserve">En el informe de auditoría correspondiente al periodo enero a diciembre de 2011, no fueron presentadas evidencia que validen el cumplimiento de las normas legales que regulan la actividad de la empresa.    </t>
  </si>
  <si>
    <r>
      <t xml:space="preserve">En definitiva, el porcentaje de cumplimeitno alcvanzado por el inversionista, según lo indicdo por el inversionista y por la entidad auditora por él contratada, indican un cumplimiento del 141,89% respecto de la cifra pactada. ---------------
Es así como, en cuantao a la cifra de </t>
    </r>
    <r>
      <rPr>
        <b/>
        <sz val="11.5"/>
        <color theme="1"/>
        <rFont val="Calibri"/>
        <family val="2"/>
        <scheme val="minor"/>
      </rPr>
      <t>$89.836'862.848</t>
    </r>
    <r>
      <rPr>
        <sz val="11.5"/>
        <color theme="1"/>
        <rFont val="Calibri"/>
        <family val="2"/>
        <scheme val="minor"/>
      </rPr>
      <t xml:space="preserve">, se realizó según la fuente citada, una inversión de </t>
    </r>
    <r>
      <rPr>
        <b/>
        <sz val="11.5"/>
        <color theme="1"/>
        <rFont val="Calibri"/>
        <family val="2"/>
        <scheme val="minor"/>
      </rPr>
      <t>$126.750'234.287</t>
    </r>
    <r>
      <rPr>
        <sz val="11.5"/>
        <color theme="1"/>
        <rFont val="Calibri"/>
        <family val="2"/>
        <scheme val="minor"/>
      </rPr>
      <t>.</t>
    </r>
  </si>
  <si>
    <t>CUMPLIMIENTO
EMPLEOS
DIRECTOS</t>
  </si>
  <si>
    <t>CUMPLIMIENTO
EMPLEOS
INDIRECTOS</t>
  </si>
  <si>
    <t>Totales</t>
  </si>
  <si>
    <t>TOTALES</t>
  </si>
  <si>
    <t>Acumulado 
DIRECTOS</t>
  </si>
  <si>
    <t>Acumulados
INDIRECTOS</t>
  </si>
  <si>
    <t>Informe de Auditoría con corte a 31 de diciembre de 2008. (Fls.820 - 827 y ss).</t>
  </si>
  <si>
    <t>Informe de Auditoría con corte a 31 de diciembre de 2009. Radicado el 31/03/2010 con número 1-2010-011773 (Fls.1.613 - 1.621 y ss).</t>
  </si>
  <si>
    <t>Indica el Auditor que "Debido a que el proyecto se encuentra en etapa preoperativa, la Sucursal no ha generado ingresos por concepto de servicios de exportación de servicios."</t>
  </si>
  <si>
    <t>No hay avances en este periodo.</t>
  </si>
  <si>
    <t>Informe de Auditoría con corte a 31 de diciembre de 2010, radicado el 31/03/2011 con número 1-2011-011738 (Fls.1.786 - 1.795 y ss).</t>
  </si>
  <si>
    <t>Valor en USD$</t>
  </si>
  <si>
    <t>TOTAL INCREMENTO - EXPORTACIÓN DE SERVICIOS</t>
  </si>
  <si>
    <t>Informe de Auditoría a corte de 31 de diciembre de 2011, radicado el 30/03/2012 con número 1-2012-008563 (Fls.1.839 - 1.747 y ss).</t>
  </si>
  <si>
    <t>Valor o Unidad</t>
  </si>
  <si>
    <t>Informe de Auditoría con corte a 31 de diciembre de 2012, radicado el 01/04/2013 con número 1-2013-006440 (Fls.1.871 - 1.880 y ss).</t>
  </si>
  <si>
    <t>Informa el Auditor que obtuvieron de la administración de la sucursarl la correspondencia con los organismos de vigilancia y control, por el período comprendido entre el 1 de enero de 2008 y el 20 de febrero de 2009 y en dicha correspondencia no observó el auditor, requerimientos que evidencian que la Sucursal haya incumplido con disposiciones legales y reglamentarias que regulen la actividad a la que se refiere la inversión. Adicionalmente, obtuvimos certificación por parte de la Administración de la Sucursal firmada por el señor Jorge Días A., fechada el 27 de marzo de 2009, donde confirma que a la fehca de la carta, la Sucursal ha dado cabal cumplimiento a las normas que regulan la actividad a la que se refiere la inversión.</t>
  </si>
  <si>
    <t>Informe de Auditoría con corte a 31 de diciembre de 2008. (Fls.820 - 828 y ss).</t>
  </si>
  <si>
    <t xml:space="preserve"> 
Grado de cumplimiento 100/101</t>
  </si>
  <si>
    <t>Informe de Auditoría con corte a 31 de diciembre de 2009, radicado el 31/03/2010 con número 1-2011-011738 (Fls.1.613 - 1.621 y ss).</t>
  </si>
  <si>
    <t>El Auditor indicó que mediante la correspondencia sostenida por la administración de la Sucursarl con los organismos de vigilancia y control, para el período comprendido entre el 1 de enero de 2009 y el 26 de marzo de 2009, no se observó requerimientos que evidencian que la Sucursal haya incumplido con disposiciones legales y reglamentarias que regulen la actividad a la que se refiere la inversión. Adicionalmente, se obtuvo certificación de la Administración de la Sucursal firmada por el señor Jorge Días A., fechada el 25 de marzo de 2010, donde confirma que a la fehca de la carta, la Sucursal ha dado cabal cumplimiento a las normas que regulan la actividad a la que se refiere la inversión.</t>
  </si>
  <si>
    <t>Informe de Auditoría a corte de 31 de diciembre de 2010, radicado el 31/03/2011 con número 1-2012-011738 (Fls.1.786 - 1.796 y ss).</t>
  </si>
  <si>
    <t>El Auditor indicó que: "Obtuvimos de la Administración de la Sucursal la correspondencia con los organismos de vigilancia y control, por por el período comprendido entre el 1 de enero de 2010 y el 22 de marzo de 2011 y en dicha correspondencia no observamos requerimientos que evidencien que la Sucursal haya incumplido con disposiciones legales y reglamentarias que regulen la actividade a la que se refiere la inversión. Adicionalmente obtuvimos certificación por parte de la Administración de la Sucursal firmada por el señor José Migyuel Bellni (Representante Legal Apoderado), carta con fechada 26 de marzo de 2011, donde confirma que a la fehca de la carta, la Sucursal ha dado cabal cumplimiento a las normas que regulan la actividad a la que se refiere la inversión.</t>
  </si>
  <si>
    <t>Informe de Auditoría con corte a 31 de diciembre de 2011, radicado el 30/03/2012 con número 1-2012-008563 (Fls.1.839 - 1.847 y ss).</t>
  </si>
  <si>
    <t xml:space="preserve">PERIODO REPORTADO: </t>
  </si>
  <si>
    <t>DESDE</t>
  </si>
  <si>
    <t>HASTA</t>
  </si>
  <si>
    <t>AÑO</t>
  </si>
  <si>
    <t xml:space="preserve">MES </t>
  </si>
  <si>
    <t xml:space="preserve">DÍA </t>
  </si>
  <si>
    <t>MES</t>
  </si>
  <si>
    <t>DÍA</t>
  </si>
  <si>
    <t xml:space="preserve">INFORME No. </t>
  </si>
  <si>
    <t>FECHA EN QUE SE RINDE EL INFORME:</t>
  </si>
  <si>
    <t xml:space="preserve">(Mensual, Bimestral, Trimestral, Semestral, Anual) </t>
  </si>
  <si>
    <t>MENSUAL</t>
  </si>
  <si>
    <t>BIMESTRAL</t>
  </si>
  <si>
    <t>TRIMESTRAL</t>
  </si>
  <si>
    <t xml:space="preserve">SEMESTRAL </t>
  </si>
  <si>
    <t>ANUAL</t>
  </si>
  <si>
    <t>P</t>
  </si>
  <si>
    <t>PERIODO REPORTADO</t>
  </si>
  <si>
    <r>
      <t>PERIODICIDAD:</t>
    </r>
    <r>
      <rPr>
        <sz val="11.5"/>
        <color rgb="FF000000"/>
        <rFont val="Calibri"/>
        <family val="2"/>
      </rPr>
      <t xml:space="preserve"> </t>
    </r>
  </si>
  <si>
    <r>
      <t xml:space="preserve">DESDE </t>
    </r>
    <r>
      <rPr>
        <sz val="11.5"/>
        <color rgb="FF000000"/>
        <rFont val="Calibri"/>
        <family val="2"/>
      </rPr>
      <t xml:space="preserve">Año-Mes-Día </t>
    </r>
    <r>
      <rPr>
        <b/>
        <sz val="11.5"/>
        <color rgb="FF000000"/>
        <rFont val="Calibri"/>
        <family val="2"/>
      </rPr>
      <t>HASTA</t>
    </r>
    <r>
      <rPr>
        <sz val="11.5"/>
        <color rgb="FF000000"/>
        <rFont val="Calibri"/>
        <family val="2"/>
      </rPr>
      <t xml:space="preserve"> Año-Mes-Día</t>
    </r>
  </si>
  <si>
    <r>
      <t xml:space="preserve">Para el periodo </t>
    </r>
    <r>
      <rPr>
        <b/>
        <sz val="11.5"/>
        <color theme="1"/>
        <rFont val="Calibri"/>
        <family val="2"/>
        <scheme val="minor"/>
      </rPr>
      <t>Enero - Diciembre del año 2007</t>
    </r>
    <r>
      <rPr>
        <sz val="11.5"/>
        <color theme="1"/>
        <rFont val="Calibri"/>
        <family val="2"/>
        <scheme val="minor"/>
      </rPr>
      <t xml:space="preserve">, las inversiones realizadas lograron tan sólo el </t>
    </r>
    <r>
      <rPr>
        <b/>
        <sz val="11.5"/>
        <color theme="1"/>
        <rFont val="Calibri"/>
        <family val="2"/>
        <scheme val="minor"/>
      </rPr>
      <t>6%</t>
    </r>
    <r>
      <rPr>
        <sz val="11.5"/>
        <color theme="1"/>
        <rFont val="Calibri"/>
        <family val="2"/>
        <scheme val="minor"/>
      </rPr>
      <t xml:space="preserve"> de lo proyectado para el año.
La inversión acumulada, para finales de 2007 fue de </t>
    </r>
    <r>
      <rPr>
        <b/>
        <sz val="11.5"/>
        <color theme="1"/>
        <rFont val="Calibri"/>
        <family val="2"/>
        <scheme val="minor"/>
      </rPr>
      <t>10,38%</t>
    </r>
    <r>
      <rPr>
        <sz val="11.5"/>
        <color theme="1"/>
        <rFont val="Calibri"/>
        <family val="2"/>
        <scheme val="minor"/>
      </rPr>
      <t>. (Fl.836B)</t>
    </r>
  </si>
  <si>
    <r>
      <rPr>
        <sz val="11.5"/>
        <color theme="1"/>
        <rFont val="Calibri"/>
        <family val="2"/>
        <scheme val="minor"/>
      </rPr>
      <t xml:space="preserve">Según informe del revisor fiscal del año 2010 (Fl.1.673) las inversiones realizadas durante el periodo 2008 fueron:
1. Se ejecutaron inversiones por valor de </t>
    </r>
    <r>
      <rPr>
        <u/>
        <sz val="11.5"/>
        <color theme="1"/>
        <rFont val="Calibri"/>
        <family val="2"/>
        <scheme val="minor"/>
      </rPr>
      <t>$17.391'557.172</t>
    </r>
    <r>
      <rPr>
        <sz val="11.5"/>
        <color theme="1"/>
        <rFont val="Calibri"/>
        <family val="2"/>
        <scheme val="minor"/>
      </rPr>
      <t xml:space="preserve">
2. Se adquirieron compromisos de inversión según contratos legalmente suscritos por por ejecutar al 31 de iciembre de 2008 fueron de un valor equivalente a: 
</t>
    </r>
    <r>
      <rPr>
        <u/>
        <sz val="11.5"/>
        <color theme="1"/>
        <rFont val="Calibri"/>
        <family val="2"/>
        <scheme val="minor"/>
      </rPr>
      <t>$60.760'129.167</t>
    </r>
    <r>
      <rPr>
        <sz val="11.5"/>
        <color theme="1"/>
        <rFont val="Calibri"/>
        <family val="2"/>
        <scheme val="minor"/>
      </rPr>
      <t xml:space="preserve">.
Lo cual arroja un total de inversiones para el periodo 2008 de: 
</t>
    </r>
    <r>
      <rPr>
        <u/>
        <sz val="11.5"/>
        <color theme="1"/>
        <rFont val="Calibri"/>
        <family val="2"/>
        <scheme val="minor"/>
      </rPr>
      <t>$78.151'686.339</t>
    </r>
    <r>
      <rPr>
        <sz val="11.5"/>
        <color theme="1"/>
        <rFont val="Calibri"/>
        <family val="2"/>
        <scheme val="minor"/>
      </rPr>
      <t>.</t>
    </r>
  </si>
  <si>
    <r>
      <t xml:space="preserve">Para el periodo </t>
    </r>
    <r>
      <rPr>
        <b/>
        <sz val="11.5"/>
        <color theme="1"/>
        <rFont val="Calibri"/>
        <family val="2"/>
        <scheme val="minor"/>
      </rPr>
      <t>enero  - diciembre de 2008</t>
    </r>
    <r>
      <rPr>
        <sz val="11.5"/>
        <color theme="1"/>
        <rFont val="Calibri"/>
        <family val="2"/>
        <scheme val="minor"/>
      </rPr>
      <t xml:space="preserve">, las inversiones del año 2008 lograron un cumplpimiento de </t>
    </r>
    <r>
      <rPr>
        <b/>
        <sz val="11.5"/>
        <color theme="1"/>
        <rFont val="Calibri"/>
        <family val="2"/>
        <scheme val="minor"/>
      </rPr>
      <t>153%</t>
    </r>
    <r>
      <rPr>
        <sz val="11.5"/>
        <color theme="1"/>
        <rFont val="Calibri"/>
        <family val="2"/>
        <scheme val="minor"/>
      </rPr>
      <t xml:space="preserve">.
El </t>
    </r>
    <r>
      <rPr>
        <b/>
        <sz val="11.5"/>
        <color theme="1"/>
        <rFont val="Calibri"/>
        <family val="2"/>
        <scheme val="minor"/>
      </rPr>
      <t>acumulado para el 2008</t>
    </r>
    <r>
      <rPr>
        <sz val="11.5"/>
        <color theme="1"/>
        <rFont val="Calibri"/>
        <family val="2"/>
        <scheme val="minor"/>
      </rPr>
      <t xml:space="preserve"> alcanzó el </t>
    </r>
    <r>
      <rPr>
        <b/>
        <sz val="11.5"/>
        <color theme="1"/>
        <rFont val="Calibri"/>
        <family val="2"/>
        <scheme val="minor"/>
      </rPr>
      <t>28%</t>
    </r>
    <r>
      <rPr>
        <sz val="11.5"/>
        <color theme="1"/>
        <rFont val="Calibri"/>
        <family val="2"/>
        <scheme val="minor"/>
      </rPr>
      <t xml:space="preserve"> del total de la inversión a ser realizada, según el siguiente detalle:
1. Se ejecutaron inversiones por valor de $17.391'557.172
2. Se adquirieron compromisos de inversión según contratos legalmente suscritos por por ejecutar al 31 de iciembre de 2008 fueron de un valor equivalente a: 
$60.760'129.167.
Lo cual arroja un total de inversiones para el periodo 2008 de: $78.151'686.339.</t>
    </r>
  </si>
  <si>
    <r>
      <rPr>
        <b/>
        <sz val="11.5"/>
        <color theme="1"/>
        <rFont val="Calibri"/>
        <family val="2"/>
        <scheme val="minor"/>
      </rPr>
      <t>1.</t>
    </r>
    <r>
      <rPr>
        <sz val="11.5"/>
        <color theme="1"/>
        <rFont val="Calibri"/>
        <family val="2"/>
        <scheme val="minor"/>
      </rPr>
      <t xml:space="preserve"> El Informe del Auditor emitido a corte de </t>
    </r>
    <r>
      <rPr>
        <b/>
        <sz val="11.5"/>
        <color theme="1"/>
        <rFont val="Calibri"/>
        <family val="2"/>
        <scheme val="minor"/>
      </rPr>
      <t>31 de diciembre de 2008</t>
    </r>
    <r>
      <rPr>
        <sz val="11.5"/>
        <color theme="1"/>
        <rFont val="Calibri"/>
        <family val="2"/>
        <scheme val="minor"/>
      </rPr>
      <t xml:space="preserve">, radicado ante el MCIT con el </t>
    </r>
    <r>
      <rPr>
        <b/>
        <sz val="11.5"/>
        <color theme="1"/>
        <rFont val="Calibri"/>
        <family val="2"/>
        <scheme val="minor"/>
      </rPr>
      <t>No. 1-2009-011826</t>
    </r>
    <r>
      <rPr>
        <sz val="11.5"/>
        <color theme="1"/>
        <rFont val="Calibri"/>
        <family val="2"/>
        <scheme val="minor"/>
      </rPr>
      <t xml:space="preserve"> el día </t>
    </r>
    <r>
      <rPr>
        <b/>
        <sz val="11.5"/>
        <color theme="1"/>
        <rFont val="Calibri"/>
        <family val="2"/>
        <scheme val="minor"/>
      </rPr>
      <t>16 de abril de 2009</t>
    </r>
    <r>
      <rPr>
        <sz val="11.5"/>
        <color theme="1"/>
        <rFont val="Calibri"/>
        <family val="2"/>
        <scheme val="minor"/>
      </rPr>
      <t xml:space="preserve"> (</t>
    </r>
    <r>
      <rPr>
        <b/>
        <sz val="11.5"/>
        <color theme="1"/>
        <rFont val="Calibri"/>
        <family val="2"/>
        <scheme val="minor"/>
      </rPr>
      <t>Fl.820</t>
    </r>
    <r>
      <rPr>
        <sz val="11.5"/>
        <color theme="1"/>
        <rFont val="Calibri"/>
        <family val="2"/>
        <scheme val="minor"/>
      </rPr>
      <t xml:space="preserve">) indica:  --------------------
</t>
    </r>
    <r>
      <rPr>
        <b/>
        <sz val="11.5"/>
        <color theme="1"/>
        <rFont val="Calibri"/>
        <family val="2"/>
        <scheme val="minor"/>
      </rPr>
      <t>a)</t>
    </r>
    <r>
      <rPr>
        <sz val="11.5"/>
        <color theme="1"/>
        <rFont val="Calibri"/>
        <family val="2"/>
        <scheme val="minor"/>
      </rPr>
      <t xml:space="preserve"> obtuvimos el infirme suministrado por la Administración de la Sucursal y observamos el grado de avance de la obra tal y como se señala en el Anexo No. 1 "Desarrollo del Proyecto". ------------------
</t>
    </r>
    <r>
      <rPr>
        <b/>
        <sz val="11.5"/>
        <color theme="1"/>
        <rFont val="Calibri"/>
        <family val="2"/>
        <scheme val="minor"/>
      </rPr>
      <t>b)</t>
    </r>
    <r>
      <rPr>
        <sz val="11.5"/>
        <color theme="1"/>
        <rFont val="Calibri"/>
        <family val="2"/>
        <scheme val="minor"/>
      </rPr>
      <t xml:space="preserve"> El día 12 de diciembre visitamos la obra ubicada en la calle 73 con carrera 9 en la ciudad de Bogotá y observamos que se estaban efectuando labores propias de la contrucción. ----------------------
</t>
    </r>
    <r>
      <rPr>
        <b/>
        <sz val="11.5"/>
        <color theme="1"/>
        <rFont val="Calibri"/>
        <family val="2"/>
        <scheme val="minor"/>
      </rPr>
      <t>c)</t>
    </r>
    <r>
      <rPr>
        <sz val="11.5"/>
        <color theme="1"/>
        <rFont val="Calibri"/>
        <family val="2"/>
        <scheme val="minor"/>
      </rPr>
      <t xml:space="preserve"> Observamos las Actas del Comité Técnico de obra "Proyecto Hotel JW Marriott Bogotá" correspondientes a las No. 1 a 30 comprendidas entre el 19 de junio de 2008 y el 8 de enero de 2009, sin observar reportes de inconvenientes técnicos que hayan interferido significativamente con el avance de la obra. -------------
</t>
    </r>
    <r>
      <rPr>
        <b/>
        <sz val="11.5"/>
        <color theme="1"/>
        <rFont val="Calibri"/>
        <family val="2"/>
        <scheme val="minor"/>
      </rPr>
      <t>d)</t>
    </r>
    <r>
      <rPr>
        <sz val="11.5"/>
        <color theme="1"/>
        <rFont val="Calibri"/>
        <family val="2"/>
        <scheme val="minor"/>
      </rPr>
      <t xml:space="preserve"> Cruzamos los libros auxiliares con el mayor general al 31 de diciembre de 2008 y observamos que el valor de la inversión asciende a </t>
    </r>
    <r>
      <rPr>
        <b/>
        <sz val="11.5"/>
        <color theme="1"/>
        <rFont val="Calibri"/>
        <family val="2"/>
        <scheme val="minor"/>
      </rPr>
      <t>$17.391'557.172)</t>
    </r>
    <r>
      <rPr>
        <sz val="11.5"/>
        <color theme="1"/>
        <rFont val="Calibri"/>
        <family val="2"/>
        <scheme val="minor"/>
      </rPr>
      <t xml:space="preserve">. ---------------------------------
</t>
    </r>
    <r>
      <rPr>
        <b/>
        <sz val="11.5"/>
        <color theme="1"/>
        <rFont val="Calibri"/>
        <family val="2"/>
        <scheme val="minor"/>
      </rPr>
      <t>2.</t>
    </r>
    <r>
      <rPr>
        <sz val="11.5"/>
        <color theme="1"/>
        <rFont val="Calibri"/>
        <family val="2"/>
        <scheme val="minor"/>
      </rPr>
      <t xml:space="preserve"> Segun comunicación radicada el </t>
    </r>
    <r>
      <rPr>
        <b/>
        <sz val="11.5"/>
        <color theme="1"/>
        <rFont val="Calibri"/>
        <family val="2"/>
        <scheme val="minor"/>
      </rPr>
      <t>11 de agosto de 2010</t>
    </r>
    <r>
      <rPr>
        <sz val="11.5"/>
        <color theme="1"/>
        <rFont val="Calibri"/>
        <family val="2"/>
        <scheme val="minor"/>
      </rPr>
      <t xml:space="preserve"> con radicado </t>
    </r>
    <r>
      <rPr>
        <b/>
        <sz val="11.5"/>
        <color theme="1"/>
        <rFont val="Calibri"/>
        <family val="2"/>
        <scheme val="minor"/>
      </rPr>
      <t>No. 1-2010-028020</t>
    </r>
    <r>
      <rPr>
        <sz val="11.5"/>
        <color theme="1"/>
        <rFont val="Calibri"/>
        <family val="2"/>
        <scheme val="minor"/>
      </rPr>
      <t xml:space="preserve">, indica que la firma auditora el día 10 de agosto de 2010 estableció que según los registros contables y la documentación soporte al 31 de diciembre de 2008 la Sociedad "Había adquirido compromisos de inversión según contratos legalmente suscritos por un valor equivalente a </t>
    </r>
    <r>
      <rPr>
        <b/>
        <sz val="11.5"/>
        <color theme="1"/>
        <rFont val="Calibri"/>
        <family val="2"/>
        <scheme val="minor"/>
      </rPr>
      <t>$60.760'129.000</t>
    </r>
    <r>
      <rPr>
        <sz val="11.5"/>
        <color theme="1"/>
        <rFont val="Calibri"/>
        <family val="2"/>
        <scheme val="minor"/>
      </rPr>
      <t xml:space="preserve">, y; Había ejecutado inversiones por un valor equivalente a </t>
    </r>
    <r>
      <rPr>
        <b/>
        <sz val="11.5"/>
        <color theme="1"/>
        <rFont val="Calibri"/>
        <family val="2"/>
        <scheme val="minor"/>
      </rPr>
      <t>$17.391'557.000</t>
    </r>
    <r>
      <rPr>
        <sz val="11.5"/>
        <color theme="1"/>
        <rFont val="Calibri"/>
        <family val="2"/>
        <scheme val="minor"/>
      </rPr>
      <t xml:space="preserve">." </t>
    </r>
    <r>
      <rPr>
        <b/>
        <sz val="11.5"/>
        <color theme="1"/>
        <rFont val="Calibri"/>
        <family val="2"/>
        <scheme val="minor"/>
      </rPr>
      <t>(Fl.1.118) ---------------</t>
    </r>
  </si>
  <si>
    <t>El Auditor indicó que: "Obtuvimos de la Administración de la Sucursal la correspondencia con los organismos de vigilancia y control, por el período comprendido entre el 1 de enero de 2010 y el 22 de marzo de 2011 y en dicha correspondencia no observamos requerimientos que evidencien que la Sucursal haya incumplido con disposiciones legales y reglamentarias que regulen la actividade a la que se refiere la inversión. Adicionalmente obtuvimos certificación por parte de la Administración de la Sucursal firmada por el señor José Migyuel Bellni (Representante Legal Apoderado), fechada el 26 de marzo de 2011, donde confirma que a la fecha, la Sucursal ha dado cabal cumplimiento a las normas que regulan la actividad a la que se refiere la inversión.</t>
  </si>
  <si>
    <t xml:space="preserve">En tal sentido, cabe la oportunidad de solicitar soportes que validen el cumplimiento de las normas legales que regulan la actividad de la empresa. </t>
  </si>
  <si>
    <t>T.0.9</t>
  </si>
  <si>
    <t>Normatividad en materia de medio ambiente y recusos naturales vigente y de forsoza observancia durante el año 2008.</t>
  </si>
  <si>
    <t>Informa el auditor para el año 2012, que:
"Nuestro compromiso para aplicar procedimiento previamente convenidos fue efectuado de acuerdo con normas de auditoría generalmente aceptadas.
No fuimos contratados para realizar, ni realizamos, una auditoría o un examen cuyo objetivo sea emitir una opinion. Nuestra responsabilidad de acuerdo con los procedimientos previamente convenidos es emitir un informe sobre el cumplimiento de las obligaciones a cargo de la Sucursal en Colombia de Nova Mar Development S.A. producto del Contratode Estabilidad Jurídica.
(Fl.1.876)
"Fuimos contratados por la Sucursal para adelantar procedimientos previamente convenidos relacionados con el cumplimiento de las obligaciones asumidas en desarrollo del Contrato de Estabilidad Jurídica No. EJ-06." (Fl. 1.884)</t>
  </si>
  <si>
    <t>Informa el auditor para el año 2011, que:
"Nuestro compromiso para aplicar procedimiento previamente convenidos fue efectuado de acuerdo con normas de auditoría generalmente aceptadas.
No fuimos contratados para realizar, ni realizamos, una auditoría o un examen cuyo objetivo sea emitir una opinion. Nuestra responsabilidad de acuerdo con los procedimientos previamente convenidos es emitir un informe sobre el cumplimiento de las obligaciones a cargo de la Sucursal en Colombia de Nova Mar Development S.A. producto del Contratode Estabilidad Jurídica.
(Fl.1.843)
"Fuimos contratados por la Sucursal para adelantar procedimientos previamente convenidos relacionados con el cumplimiento de las obligaciones asumidas en desarrollo del Contrato de Estabilidad Jurídica No. EJ-06." (Fl. 1.851)</t>
  </si>
  <si>
    <t>Informa el auditor para el año 2010, que:
"Nuestro compromiso para aplicar procedimiento previamente convenidos fue efectuado de acuerdo con normas de auditoría generalmente aceptadas.
No fuimos contratados para realizar, ni realizamos, una auditoría o un examen cuyo objetivo sea emitir una opinion. Nuestra responsabilidad de acuerdo con los procedimientos previamente convenidos es emitir un informe sobre el cumplimiento de las obligaciones a cargo de la Sucursal en Colombia de Nova Mar Development S.A. producto del Contratode Estabilidad Jurídica.
(Fl.1.790)
"Fuimos contratados por la Sucursal para adelantar procedimientos previamente convenidos relacionados con el cumplimiento de las obligaciones asumidas en desarrollo del Contrato de Estabilidad Jurídica No. EJ-06." (Fl. 1.799)</t>
  </si>
  <si>
    <t>Informa el auditor para el año 2008, que:
"Nuestro compromiso para aplicar procedimiento previamente convenidos fue efectuado de acuerdo con normas de auditoría generalmente aceptadas.
No fuimos contratados para realizar, ni realizamos, una auditoría o un examen cuyo objetivo sea emitir una opinion. Nuestra responsabilidad de acuerdo con los procedimientos previamente convenidos es emitir un informe sobre el cumplimiento de las obligaciones a cargo de la Sucursal en Colombia de Nova Mar Development S.A. producto del Contratode Estabilidad Jurídica.
(Fl.825)
"Fuimos contratados por la Sucursal para adelantar procedimientos previamente convenidos relacionados con el cumplimiento de las obligaciones asumidas en desarrollo del Contrato de Estabilidad Jurídica No. EJ-06." (Fl. 830)</t>
  </si>
  <si>
    <t>Informa el auditor para el año 2009, que:
"Nuestro compromiso para aplicar procedimiento previamente convenidos fue efectuado de acuerdo con normas de auditoría generalmente aceptadas.
No fuimos contratados para realizar, ni realizamos, una auditoría o un examen cuyo objetivo sea emitir una opinion. Nuestra responsabilidad de acuerdo con los procedimientos previamente convenidos es emitir un informe sobre el cumplimiento de las obligaciones a cargo de la Sucursal en Colombia de Nova Mar Development S.A. producto del Contratode Estabilidad Jurídica.
(Fl.1.618)
"Fuimos contratados por la Sucursal para adelantar procedimientos previamente convenidos relacionados con el cumplimiento de las obligaciones asumidas en desarrollo del Contrato de Estabilidad Jurídica No. EJ-06." (Fl. 1.623)</t>
  </si>
  <si>
    <t>Informe de Auditoría del año 2008</t>
  </si>
  <si>
    <t>La obligación se verificó mediante la presentación del Informe de Auditoría del año 2008</t>
  </si>
  <si>
    <t>Informa el auditor que para el año 2008, solicitó a la Administración de la Sucursal la correspondencia pertinente para cotegar la información del periodo con los organismos de vigilancia y control ambiental, con el objeto de informar si se evidencia algún tipo de incumplimiento.
Al respecto el auditor informó que obtuvo de la Administración de la Sucursal la correspondencia con los organismos de vigilancia y control ambiental, por el periódo comprendido entre el 1 de enero de 2008 y el 20 de febrero de 2009 y en dicha correspondencia no observamos comunicado alguno que evidencie incumplimiento a la normatividad ambiental. (Fl. 829).</t>
  </si>
  <si>
    <t>Informa el auditor que para el año 2010, solicitó a la Administración de la Sucursal la correspondencia pertinente para cotegar la información del periodo con los organismos de vigilancia y control ambiental, con el objeto de informar si se evidencia algún tipo de incumplimiento.
Al respecto el auditor informó que obtuvo de la Administración de la Sucursal la correspondencia con los organismos de vigilancia y control ambiental (Departamento Administrativo de Medio Ambiente "DAMA"), por el periódo comprendido entre el 1 de enero de 2010 y el 22 de marzo de 2011 y en dicha correspondencia no observamos comunicado alguno que evidencie incumplimiento a la normatividad ambiental. (Fl. 1.798).</t>
  </si>
  <si>
    <t>Informa el auditor para el año 2009, que:
"Informa el auditor que para el año 2009, solicitó a la Administración de la Sucursal la correspondencia pertinente para cotegar la información del periodo con los organismos de vigilancia y control ambiental, con el objeto de informar si se evidencia algún tipo de incumplimiento.
"Obtuvimos de la Administración de la Sucursal la correspondencia con los organismos de vigilancia y control ambiental, por el período comprendido entre el 1 de enero de 2009 y el 26 de marzo de 2010, y  en dicha correspondencia no observamos comunicado alguno que evidencie incumplimiento a la normatividad ambiental." (Fl.1.623).</t>
  </si>
  <si>
    <t>Para el año 2011, el auditor solicitó a la Administración de la Sucursal la correspondencia pertinente para cotegar la información del periodo con los organismos de vigilancia y control ambiental, con el objeto de informar si se evidencia algún tipo de incumplimiento.
Al respecto el auditor informó que obtuvo de la Administración de la Sucursal la correspondencia con los organismos de vigilancia y control ambiental (Departamento Administrativo de Medio Ambiente "DAMA"), por el periódo comprendido entre el 1 de enero de 2011 y el 27 de marzo de 2012 y en dicha correspondencia no observamos comunicado alguno que evidencie incumplimiento a la normatividad ambiental. (Fl. 1.850).</t>
  </si>
  <si>
    <t>Para el año 2012, el auditor solicitó a la Administración de la Sucursal la correspondencia pertinente para cotegar la información del periodo con los organismos de vigilancia y control ambiental, con el objeto de informar si se evidencia algún tipo de incumplimiento.
Al respecto el auditor informó que obtuvo de la Administración de la Sucursal la correspondencia con los organismos de vigilancia y control ambiental (Departamento Administrativo de Medio Ambiente "DAMA"), por el periódo comprendido entre el 1 de enero de 2012 y el 21 de marzo de 2013 y en dicha correspondencia no observamos comunicado alguno que evidencie incumplimiento a la normatividad ambiental. (Fl. 1.883).</t>
  </si>
  <si>
    <t>El auditor informa que el procedimiento realizado en cuanto al numeral 9 de la cláusula sexta del contrato de la referencia fue el de solicitar la correspondencia entre la Administración de la Sucursal y el Comité de Estabilidad Jurídica y/o la Nación, durante el período respectivo. Adicionalmente, el auditor obtuvo certificación emitida por la Administración "en donde certifique la solicitud de información requerida por parte de los miembros del Comité de Estabilidad Jurídica y/o por la Nación.
De esta forma el auditor obtuvo una certificación emitida por Ricardo P. Menéndez M., carta con fecha 21 de marzo de 2013, donde certifican las solicitudes recibidas a la fecha de esa carta y la fecja en  que se aportó la información requerida por parte del comité de Estabilidad Jurídica y/o la Nación. LAs comunicaciones recibidas entre el 1 de enero de 2012 y el 20 de marzo de 2013 y su correspondidnete respuesta se resumen en el folio 1.885.</t>
  </si>
  <si>
    <t>El auditor informa que el procedimiento realizado en cuanto al numeral 9 de la cláusula sexta del contrato de la referencia fue el de solicitar la correspondencia entre la Administración de la Sucursal y el Comité de Estabilidad Jurídica y/o la Nación, durante el período respectivo. Adicionalmente, el auditor obtuvo certificación emitida por la Administración "en donde certifique la solicitud de información requerida por parte de los miembros del Comité de Estabilidad Jurídica y/o por la Nación.
De esta forma el auditor obtuvo una certificación emitida por José Miguel Belloni (Apoderado General), con fecha 27 de marzo de 2012, donde certifican las solicitudes recibidas a la fecha de esa carta y la fecha en  que se aportó la información requerida por parte del comité de Estabilidad Jurídica y/o la Nación. Las comunicaciones recibidas entre el 1 de enero de 2011 y el 27 de marzo de 2012 y su correspondidnete respuesta se resumen en el folio 1.852.</t>
  </si>
  <si>
    <t>El auditor informa que el procedimiento realizado respecto del numeral 9 de la cláusula sexta del contrato de la referencia fue el de solicitar la correspondencia entre la Administración de la Sucursal y el Comité de Estabilidad Jurídica y/o la Nación, durante el respectivo período. Adicionalmente, obtuvo certificación emitida por la Administración "en donde certifique la solicitud de información requerida por parte de los miembros del Comité de Estabilidad Jurídica y/o por la Nación.
El auditor obtuvo una certificación emitida por José Miguel Belloni (Gerente del Hotel JW Marriott), fechada 26 de marzo de 2011, donde certifican las solicitudes recibidas a la fecha de esa carta y la fecha en  que se aportó la información requerida por parte del comité de Estabilidad Jurídica y/o la Nación. Las comunicaciones recibidas entre el 1 de enero de 2010 y el 22 de marzo de 2011 y su correspondidnete respuesta se resumen en el folio 1.800.</t>
  </si>
  <si>
    <t>El auditor informa que el procedimiento realizado respecto del numeral 9 de la cláusula sexta del contrato, fue el de solicitar la correspondencia entre la Administración de la Sucursal y el Comité de Estabilidad Jurídica y/o la Nación, durante el respectivo período. Adicionalmente, obtuvo certificación emitida por la Administración "en donde certifique la solicitud de información requerida por parte de los miembros del Comité de Estabilidad Jurídica y/o por la Nación.
Como resultado obtuvo certificación emitida por Jorge Díaz A., fechada 25 de marzo de 2010, donde se certifican las solicitudes recibidas a la fecha de esa carta y la fecha en  que se aportó la información requerida por parte del comité de Estabilidad Jurídica y/o la Nación. No habiéndose observado ninguna solicitud de información no respondida por la Sucursal. Las comunicaciones recibidas entre el 1 de enero de 2009 y el 26 de marzo de 2010 y su correspondidnete respuesta se resumen en el folio 1.624.</t>
  </si>
  <si>
    <t>El auditor informa que respecto del numeral 9 de la cláusula sexta del contrato, solicitó la correspondencia sostenida entre la Administración de la Sucursal y el Comité de Estabilidad Jurídica y/o la Nación. Adicionalmente, obtuvo certificación emitida por la Administración "en donde certifique la solicitud de información requerida por parte de los miembros del Comité de Estabilidad Jurídica y/o por la Nación.
Como resultado obtuvo certificación emitida por Jorge Díaz A., fechada 27 de marzo de 2009, donde se certifica que a la fecha de esa comunicación no se ha recibido requerimiento alguno por partes del Comité3 de Estabilidad Jurídica y/o la Nación.(Fl.830).</t>
  </si>
  <si>
    <r>
      <t xml:space="preserve">El periodo </t>
    </r>
    <r>
      <rPr>
        <b/>
        <sz val="11.5"/>
        <color theme="1"/>
        <rFont val="Calibri"/>
        <family val="2"/>
        <scheme val="minor"/>
      </rPr>
      <t>enero - diciembre de 2009</t>
    </r>
    <r>
      <rPr>
        <sz val="11.5"/>
        <color theme="1"/>
        <rFont val="Calibri"/>
        <family val="2"/>
        <scheme val="minor"/>
      </rPr>
      <t xml:space="preserve">, el invercionista alcanzó un porcentaje de inversión para el periodo de </t>
    </r>
    <r>
      <rPr>
        <b/>
        <sz val="11.5"/>
        <color theme="1"/>
        <rFont val="Calibri"/>
        <family val="2"/>
        <scheme val="minor"/>
      </rPr>
      <t>221,25%</t>
    </r>
    <r>
      <rPr>
        <sz val="11.5"/>
        <color theme="1"/>
        <rFont val="Calibri"/>
        <family val="2"/>
        <scheme val="minor"/>
      </rPr>
      <t xml:space="preserve">. 
Con esta inversión logró un acumulado de </t>
    </r>
    <r>
      <rPr>
        <b/>
        <sz val="11.5"/>
        <color theme="1"/>
        <rFont val="Calibri"/>
        <family val="2"/>
        <scheme val="minor"/>
      </rPr>
      <t>116,44%</t>
    </r>
    <r>
      <rPr>
        <sz val="11.5"/>
        <color theme="1"/>
        <rFont val="Calibri"/>
        <family val="2"/>
        <scheme val="minor"/>
      </rPr>
      <t>. 
Al respecto indicó la firma auditora:
"Creuzamos los libros auxiliares con el mayor general y el velor de la inversión al 31 de diciembre de 2010 asciende a la suma de $ 123.718'735.371. Con lo cual se verifica que la suma total invertida para el año 2009 fue la de $46.752'576.760."
Informe de auditoría radicado el 31 de marzo de 2010 con el número 1-2010-011773 (Fl 1.613). -----------------------</t>
    </r>
  </si>
  <si>
    <t>No. y FECHA</t>
  </si>
  <si>
    <t>CLÁUSULA (S) MODIFICADA (S):</t>
  </si>
  <si>
    <t>EL CONTRATO</t>
  </si>
  <si>
    <t>OTROSÍ (ES)</t>
  </si>
  <si>
    <t>2.    DATOS DE LA SOCIEDAD CONTRATISTA:</t>
  </si>
  <si>
    <t>3.    DATOS DEL INFORME ANUAL DE AUDITORÍA REMITIDO POR LA EMPRESA</t>
  </si>
  <si>
    <t>De otra parte, en lo que respecta a la auditoría del periodo actual, es decir, para el periodo 2012, la firma auditora, mediante radicado del 1 de abril de 2013 con número 2013-04-01 (Fl. 1.878 y ss), sobre la ejecución del contrato en materida de inversiones realizadas a la fecha, informó:
"Observamos certificado emitido por el señor Miguel Belloni (Apoderado General) indicando que las instalaciones del Hotel han sido recibidas a satisfacción para operar a partir del 1 de julio de 2010; adicionalmente, observé el inicio de la presentación de los servicios hotleleros y la emisión de la Factura No. HJMW 1 del 1 de julio de 2011.
"Cruzamos los libros auxiliares con el mayor general y el valor de la inversión al 31 a diciembre de 2010 ascienda a la suma de $126.718,732.371."</t>
  </si>
  <si>
    <r>
      <t xml:space="preserve">La información reportada por Nova Mar Development S.A., se relaciona de las siguiente forma: (Fl.836B)
Para el periodo </t>
    </r>
    <r>
      <rPr>
        <b/>
        <sz val="11.5"/>
        <color theme="1"/>
        <rFont val="Calibri"/>
        <family val="2"/>
        <scheme val="minor"/>
      </rPr>
      <t xml:space="preserve">Enero - Diciembre del año 2006 </t>
    </r>
    <r>
      <rPr>
        <sz val="11.5"/>
        <color theme="1"/>
        <rFont val="Calibri"/>
        <family val="2"/>
        <scheme val="minor"/>
      </rPr>
      <t xml:space="preserve">el inversionista realizó una inverción que representó el </t>
    </r>
    <r>
      <rPr>
        <b/>
        <sz val="11.5"/>
        <color theme="1"/>
        <rFont val="Calibri"/>
        <family val="2"/>
        <scheme val="minor"/>
      </rPr>
      <t>204%</t>
    </r>
    <r>
      <rPr>
        <sz val="11.5"/>
        <color theme="1"/>
        <rFont val="Calibri"/>
        <family val="2"/>
        <scheme val="minor"/>
      </rPr>
      <t xml:space="preserve"> de las inversiones planeadas para esa fecha. Lo cual generó un excedente de inversión computable para el periodo siguiente. El porcentaje acumulado hasta ese periodo fue de </t>
    </r>
    <r>
      <rPr>
        <b/>
        <sz val="11.5"/>
        <color theme="1"/>
        <rFont val="Calibri"/>
        <family val="2"/>
        <scheme val="minor"/>
      </rPr>
      <t>0,80%</t>
    </r>
    <r>
      <rPr>
        <sz val="11.5"/>
        <color theme="1"/>
        <rFont val="Calibri"/>
        <family val="2"/>
        <scheme val="minor"/>
      </rPr>
      <t xml:space="preserve"> del total de la inversión.</t>
    </r>
  </si>
  <si>
    <r>
      <rPr>
        <sz val="11.5"/>
        <color theme="1"/>
        <rFont val="Calibri"/>
        <family val="2"/>
        <scheme val="minor"/>
      </rPr>
      <t xml:space="preserve">Info </t>
    </r>
    <r>
      <rPr>
        <b/>
        <u/>
        <sz val="11.5"/>
        <color theme="1"/>
        <rFont val="Calibri"/>
        <family val="2"/>
        <scheme val="minor"/>
      </rPr>
      <t>OK!</t>
    </r>
    <r>
      <rPr>
        <sz val="11.5"/>
        <color theme="1"/>
        <rFont val="Calibri"/>
        <family val="2"/>
        <scheme val="minor"/>
      </rPr>
      <t xml:space="preserve">
El Informe de Auditoría presentado el </t>
    </r>
    <r>
      <rPr>
        <b/>
        <sz val="11.5"/>
        <color theme="1"/>
        <rFont val="Calibri"/>
        <family val="2"/>
        <scheme val="minor"/>
      </rPr>
      <t>31 de marzo de 2010</t>
    </r>
    <r>
      <rPr>
        <sz val="11.5"/>
        <color theme="1"/>
        <rFont val="Calibri"/>
        <family val="2"/>
        <scheme val="minor"/>
      </rPr>
      <t xml:space="preserve"> con No. Rad. </t>
    </r>
    <r>
      <rPr>
        <b/>
        <sz val="11.5"/>
        <color theme="1"/>
        <rFont val="Calibri"/>
        <family val="2"/>
        <scheme val="minor"/>
      </rPr>
      <t>1-2010-011773 (Fl.1,613)</t>
    </r>
    <r>
      <rPr>
        <sz val="11.5"/>
        <color theme="1"/>
        <rFont val="Calibri"/>
        <family val="2"/>
        <scheme val="minor"/>
      </rPr>
      <t>, indicó:
"</t>
    </r>
    <r>
      <rPr>
        <b/>
        <sz val="11.5"/>
        <color theme="1"/>
        <rFont val="Calibri"/>
        <family val="2"/>
        <scheme val="minor"/>
      </rPr>
      <t>a.</t>
    </r>
    <r>
      <rPr>
        <sz val="11.5"/>
        <color theme="1"/>
        <rFont val="Calibri"/>
        <family val="2"/>
        <scheme val="minor"/>
      </rPr>
      <t xml:space="preserve"> Obtuvimos el informe suministrado por la Administración de la Sucursal y observamos el grado de avance de la obra tal y como se señala en el Anexo No. 1 "Desarrollo del Proyecto."
</t>
    </r>
    <r>
      <rPr>
        <b/>
        <sz val="11.5"/>
        <color theme="1"/>
        <rFont val="Calibri"/>
        <family val="2"/>
        <scheme val="minor"/>
      </rPr>
      <t>c.</t>
    </r>
    <r>
      <rPr>
        <sz val="11.5"/>
        <color theme="1"/>
        <rFont val="Calibri"/>
        <family val="2"/>
        <scheme val="minor"/>
      </rPr>
      <t xml:space="preserve"> Observamos las Actas del Comité Técnico de obra y las del Comité de acabados e instalaciones generales del 'Proyecto Hotel JW Marriott Bogotá' (...) sin observar inconvenientes técnicos que hayan interferido significativamente con el avance de la obra.
</t>
    </r>
    <r>
      <rPr>
        <b/>
        <sz val="11.5"/>
        <color theme="1"/>
        <rFont val="Calibri"/>
        <family val="2"/>
        <scheme val="minor"/>
      </rPr>
      <t>d.</t>
    </r>
    <r>
      <rPr>
        <sz val="11.5"/>
        <color theme="1"/>
        <rFont val="Calibri"/>
        <family val="2"/>
        <scheme val="minor"/>
      </rPr>
      <t xml:space="preserve"> Cruzamos los libros auxiliares con el mayor general y el valor de la inversión al </t>
    </r>
    <r>
      <rPr>
        <b/>
        <sz val="11.5"/>
        <color theme="1"/>
        <rFont val="Calibri"/>
        <family val="2"/>
        <scheme val="minor"/>
      </rPr>
      <t>31 de diciembre de 2009</t>
    </r>
    <r>
      <rPr>
        <sz val="11.5"/>
        <color theme="1"/>
        <rFont val="Calibri"/>
        <family val="2"/>
        <scheme val="minor"/>
      </rPr>
      <t xml:space="preserve"> asciende a la suma de </t>
    </r>
    <r>
      <rPr>
        <b/>
        <sz val="11.5"/>
        <color theme="1"/>
        <rFont val="Calibri"/>
        <family val="2"/>
        <scheme val="minor"/>
      </rPr>
      <t>$66.074'657.706</t>
    </r>
    <r>
      <rPr>
        <sz val="11.5"/>
        <color theme="1"/>
        <rFont val="Calibri"/>
        <family val="2"/>
        <scheme val="minor"/>
      </rPr>
      <t xml:space="preserve">. 
</t>
    </r>
    <r>
      <rPr>
        <b/>
        <sz val="11.5"/>
        <color theme="1"/>
        <rFont val="Calibri"/>
        <family val="2"/>
        <scheme val="minor"/>
      </rPr>
      <t>e.</t>
    </r>
    <r>
      <rPr>
        <sz val="11.5"/>
        <color theme="1"/>
        <rFont val="Calibri"/>
        <family val="2"/>
        <scheme val="minor"/>
      </rPr>
      <t xml:space="preserve"> Obtuvimos el listado de contratos vigientes al 31 de diciembre de 2009, suministrado por la Administración de la Sucuersal, y cruzamos el valor de los contratos incluidos en el listado con los contratos físicos; el valor de dichos asciende a </t>
    </r>
    <r>
      <rPr>
        <b/>
        <sz val="11.5"/>
        <color theme="1"/>
        <rFont val="Calibri"/>
        <family val="2"/>
        <scheme val="minor"/>
      </rPr>
      <t>$92.633'692.413</t>
    </r>
    <r>
      <rPr>
        <sz val="11.5"/>
        <color theme="1"/>
        <rFont val="Calibri"/>
        <family val="2"/>
        <scheme val="minor"/>
      </rPr>
      <t xml:space="preserve">.
- Crucé  el valor de los anticipos realizados sobre estos contratos por la suma de </t>
    </r>
    <r>
      <rPr>
        <b/>
        <sz val="11.5"/>
        <color theme="1"/>
        <rFont val="Calibri"/>
        <family val="2"/>
        <scheme val="minor"/>
      </rPr>
      <t>$46.752'576.760</t>
    </r>
    <r>
      <rPr>
        <sz val="11.5"/>
        <color theme="1"/>
        <rFont val="Calibri"/>
        <family val="2"/>
        <scheme val="minor"/>
      </rPr>
      <t xml:space="preserve"> con registros contables al 31 de diciembre de 2009. 
- Esta última cifra se encuentra corroborada en el informe del auditor correspondiente al año 2010 (Fl.1.791) en el que indica: "Creuzamos los libros auxiliares con el mayor general y el velor de la inversión al 31 de diciembre de 2010 asciende a la suma de </t>
    </r>
    <r>
      <rPr>
        <b/>
        <sz val="11.5"/>
        <color theme="1"/>
        <rFont val="Calibri"/>
        <family val="2"/>
        <scheme val="minor"/>
      </rPr>
      <t>$ 123.718'735.371.</t>
    </r>
    <r>
      <rPr>
        <sz val="11.5"/>
        <color theme="1"/>
        <rFont val="Calibri"/>
        <family val="2"/>
        <scheme val="minor"/>
      </rPr>
      <t xml:space="preserve"> Con lo cual se verifica que la suma total invertida para el año 2009 fue la de </t>
    </r>
    <r>
      <rPr>
        <b/>
        <sz val="11.5"/>
        <color theme="1"/>
        <rFont val="Calibri"/>
        <family val="2"/>
        <scheme val="minor"/>
      </rPr>
      <t>$46.752'576.760</t>
    </r>
    <r>
      <rPr>
        <sz val="11.5"/>
        <color theme="1"/>
        <rFont val="Calibri"/>
        <family val="2"/>
        <scheme val="minor"/>
      </rPr>
      <t>."</t>
    </r>
    <r>
      <rPr>
        <b/>
        <sz val="11.5"/>
        <color theme="1"/>
        <rFont val="Calibri"/>
        <family val="2"/>
        <scheme val="minor"/>
      </rPr>
      <t xml:space="preserve">
Informe de auditoría radicado el 31 de marzo de 2010 con el número 1-2010-011773 (Fl 1.613).</t>
    </r>
  </si>
  <si>
    <r>
      <t>Con el mismo radicado (</t>
    </r>
    <r>
      <rPr>
        <b/>
        <sz val="11.5"/>
        <color theme="1"/>
        <rFont val="Calibri"/>
        <family val="2"/>
        <scheme val="minor"/>
      </rPr>
      <t>No. 1-2009-036611</t>
    </r>
    <r>
      <rPr>
        <sz val="11.5"/>
        <color theme="1"/>
        <rFont val="Calibri"/>
        <family val="2"/>
        <scheme val="minor"/>
      </rPr>
      <t xml:space="preserve"> del día </t>
    </r>
    <r>
      <rPr>
        <b/>
        <sz val="11.5"/>
        <color theme="1"/>
        <rFont val="Calibri"/>
        <family val="2"/>
        <scheme val="minor"/>
      </rPr>
      <t>17 de noviembre de 2009</t>
    </r>
    <r>
      <rPr>
        <sz val="11.5"/>
        <color theme="1"/>
        <rFont val="Calibri"/>
        <family val="2"/>
        <scheme val="minor"/>
      </rPr>
      <t xml:space="preserve"> </t>
    </r>
    <r>
      <rPr>
        <b/>
        <sz val="11.5"/>
        <color theme="1"/>
        <rFont val="Calibri"/>
        <family val="2"/>
        <scheme val="minor"/>
      </rPr>
      <t>Fl.836B</t>
    </r>
    <r>
      <rPr>
        <sz val="11.5"/>
        <color theme="1"/>
        <rFont val="Calibri"/>
        <family val="2"/>
        <scheme val="minor"/>
      </rPr>
      <t xml:space="preserve"> y ss) el representante legal de la sucursal indicó que para el periodo </t>
    </r>
    <r>
      <rPr>
        <b/>
        <sz val="11.5"/>
        <color theme="1"/>
        <rFont val="Calibri"/>
        <family val="2"/>
        <scheme val="minor"/>
      </rPr>
      <t>Enero - Diciembre 2007</t>
    </r>
    <r>
      <rPr>
        <sz val="11.5"/>
        <color theme="1"/>
        <rFont val="Calibri"/>
        <family val="2"/>
        <scheme val="minor"/>
      </rPr>
      <t xml:space="preserve"> las inversiones ejecutadas fueron de </t>
    </r>
    <r>
      <rPr>
        <b/>
        <sz val="11.5"/>
        <color theme="1"/>
        <rFont val="Calibri"/>
        <family val="2"/>
        <scheme val="minor"/>
      </rPr>
      <t>$1.130'906.942</t>
    </r>
    <r>
      <rPr>
        <sz val="11.5"/>
        <color theme="1"/>
        <rFont val="Calibri"/>
        <family val="2"/>
        <scheme val="minor"/>
      </rPr>
      <t>.</t>
    </r>
  </si>
  <si>
    <t>Lo anterior arroja una propiorción contra la meta contractual de: 2.059,73% de EMPLEOS DIRECTOS y de 1.190.00% de EMPLEOS INDIRECTOS. (Fls.arriba indicados.)</t>
  </si>
  <si>
    <t>La firma auditora Indica que "Debido a que el proyecto se encuentra en etapa preoperativa y al periodo de tiempo comprendido entre 2009 y 2028, la Compañía ha (SIC) generado ingresos por coneepto de servicios de exportación de exportación de servicios (SIC).</t>
  </si>
  <si>
    <t>Esta supervisión resalta que el contrato contó con los años 2009 y 2010 como periodo de gracia para la generación de ingresos por exportación de servicios. Para los siguientes años se mencia lo siguiente: 
1. Periodo En-Dic - 2010 se reportan "Ingresos por servicios a personas y compañías extranjeros (SIC) por COP$10.029'823.224 equivalente a USD$5'432.344.
1. Cruzamos los ingresos generados por personas y compañías extranjeras con registros contables por dicho concepto por el período comprendido entre el 1 de julio y el 31 de diciembre de 2010, con resultado satisfactorio.
2. Observamos que el valor en pesos colombianos fue convertido a dólares estadounidenses aplicando una tasa promedio de $1.849,38, la cual corresponde a la certificada por el Bnaco de la República por ese período de tiempo."</t>
  </si>
  <si>
    <r>
      <t xml:space="preserve">Cruzado el valor reportado por ventas a personas y empresas extranjeras, los registros contables a 31 de diciembre de 2010 refieren lo siguiente: (Fl.1.795)
1. Periodo En-Dic - 2010 se reportan "Ingresos por servicios a personas y compañías extranjeros (SIC) por COP$10.029'823.224 equivalente a </t>
    </r>
    <r>
      <rPr>
        <b/>
        <sz val="11.5"/>
        <color theme="1"/>
        <rFont val="Calibri"/>
        <family val="2"/>
        <scheme val="minor"/>
      </rPr>
      <t>USD$5'432.344</t>
    </r>
    <r>
      <rPr>
        <sz val="11.5"/>
        <color theme="1"/>
        <rFont val="Calibri"/>
        <family val="2"/>
        <scheme val="minor"/>
      </rPr>
      <t>.
2. Cruzados los ingresos generados por personas y compañías extranjeras con registros contables por dicho concepto por el período comprendido entre el 1 de julio y el 31 de diciembre de 2010, con resultado satisfactorio.
3. Observado el valor en COL pesos fue convertido a dólares estadounidenses aplicando una tasa promedio de $1.849,38, la cual corresponde a la certificada por el Bnaco de la República por ese período de tiempo."</t>
    </r>
  </si>
  <si>
    <r>
      <t xml:space="preserve">Periodo En-Dic de 2012 indica la firma auditora que: (Fl.1.880)
Ingresos por servicios a personas y compañías extranjeras por </t>
    </r>
    <r>
      <rPr>
        <b/>
        <sz val="11.5"/>
        <color theme="1"/>
        <rFont val="Calibri"/>
        <family val="2"/>
        <scheme val="minor"/>
      </rPr>
      <t>COP$30.593'800.387</t>
    </r>
    <r>
      <rPr>
        <sz val="11.5"/>
        <color theme="1"/>
        <rFont val="Calibri"/>
        <family val="2"/>
        <scheme val="minor"/>
      </rPr>
      <t xml:space="preserve"> equivalente a </t>
    </r>
    <r>
      <rPr>
        <b/>
        <sz val="11.5"/>
        <color theme="1"/>
        <rFont val="Calibri"/>
        <family val="2"/>
        <scheme val="minor"/>
      </rPr>
      <t>USD$17'013.285</t>
    </r>
    <r>
      <rPr>
        <sz val="11.5"/>
        <color theme="1"/>
        <rFont val="Calibri"/>
        <family val="2"/>
        <scheme val="minor"/>
      </rPr>
      <t>.
1. Cruzados los ingresos generados por personas y compañías extranjeras con registros contables por dicho concepto por el período mencionado, se reportan con resultado satisfactorio.
2. Tasa de cambio utilizada promedio: $1.798,23 según Banrep.</t>
    </r>
  </si>
  <si>
    <r>
      <t xml:space="preserve">Periodo En-Dic de 2011: (Fl.1.830)
Ingresos por servicios a personas y compañías extranjeros (SIC) por </t>
    </r>
    <r>
      <rPr>
        <b/>
        <sz val="11.5"/>
        <color theme="1"/>
        <rFont val="Calibri"/>
        <family val="2"/>
        <scheme val="minor"/>
      </rPr>
      <t>COP$32.263'334.219</t>
    </r>
    <r>
      <rPr>
        <sz val="11.5"/>
        <color theme="1"/>
        <rFont val="Calibri"/>
        <family val="2"/>
        <scheme val="minor"/>
      </rPr>
      <t xml:space="preserve"> equivalente a </t>
    </r>
    <r>
      <rPr>
        <b/>
        <sz val="11.5"/>
        <color theme="1"/>
        <rFont val="Calibri"/>
        <family val="2"/>
        <scheme val="minor"/>
      </rPr>
      <t>USD$17'456.908</t>
    </r>
    <r>
      <rPr>
        <sz val="11.5"/>
        <color theme="1"/>
        <rFont val="Calibri"/>
        <family val="2"/>
        <scheme val="minor"/>
      </rPr>
      <t>.
1. Cruzados los ingresos generados por personas y compañías extranjeras con registros contables por dicho concepto por el período mencionado, se reportan con resultado satisfactorio.
2. 2. Tasa de cambio utilizada promedio: $1.849,38 según Banrep.</t>
    </r>
  </si>
  <si>
    <t>De la información presentada por la firma auditora del contrato, se encontró la correspondiente certificación respecto del cumplimiento de la normatividad que gobierna la actividad a la que se refiere la inversión.
De igual forma, consultados los soportes documentales que integran el expediente en sus nueve (9) carpetas, no se evidenció incumplimiento a la normatividad que regula la actividad del inversionista.</t>
  </si>
  <si>
    <t>De otra parte que mencionar que el auditor establece los límites a su informe al indicar:
"No fuimos contratados para realizar, ni realizamos, una auditoría o un examen cuyo objetivo sea emitir una opinion. Nuestra responsabilidad de acuerdo con los procedimientos previamente convenidos es emitir un informe sobre el cumplimiento de las obligaciones a cargo de la Sucursal en Colombia de Nova Mar Development S.A. producto del Contratode Estabilidad Jurídica."
Es así como se verifica a lo largo del expediente los informes de los siguientes años y sus respectivos folios: 2008 (Fl.820 y ss), 2009 (1.613 y ss), 2010 (1.786 y ss), 2011 (1.839 y ss) y 2012 (Fl. 1.871 y ss).</t>
  </si>
  <si>
    <t>Según la información presentada por el auditor, esta supervisión agradece se manifieste de forma desglosada y clara, los ítems por medio de los cuales fueron cumplidas las inversiones objeto del contrato, es decir, indicando cuáles fueron las cantidades invertidas en cada uno de los 10 rubros objeto de la inversión, las fechas en que fueron realizadas, tanto como la culminación de los anticipos que formaron parte de la inversión reputable al contrato de estabilidad jurídica.</t>
  </si>
  <si>
    <t>Por lo anterior, cabría sugerir el solicitar a Nova Mar S.A., las proyecciones de ingresos del Hotel JW. Marriott ubicado en la calle 73 con carrera 9a. en la ciudad de Bogotá D.C., para el periodo 2010 a 2028, con el objeto de determinar la factibilidad en cuanto al cumplimiento y/o determinar el riesgo de incumplimiento de las obligaciones correspondientes al numeral 4o de la cláusula sexta del contra EJ.</t>
  </si>
  <si>
    <t>Respecto del numeral 4 de la cláusula sexta del CEJ de la referencia, se observa que para los periodos productivos correspondientes a los años 2011 y 2012, el porcentaje de ingresos promedio fue de USD$17'235.097.
Si este fuera el promedio de ingresos para el resto de los 15 años restantes del contrato, se lograrían ingresos por exportaciones de servicios hoteleros que sumarían aproximadamente USD$315'664.089, con lo cual se lograría el cumplimiento del 72,74% (aproximadamente) del 100% pactado. Por lo cual se observa que bajo estas circunstancias, cabría el riesgo de que la Sucursal no lograra cumplir con los USD$433'940.000 pactados en dicha cláusula.</t>
  </si>
  <si>
    <t>Anexo:</t>
  </si>
  <si>
    <t>CLÁUSULA SEXTA 
(Numeral 1)</t>
  </si>
  <si>
    <t>CLÁUSULA SEXTA 
(Numeral 3)</t>
  </si>
  <si>
    <t>(6.2.)   ( GENERACIÓN INGRESOS POR CONCEPTO DE EXPORTACIONES )</t>
  </si>
  <si>
    <t>5.    INVERSIÓN</t>
  </si>
  <si>
    <t>OBLIGACIONES DEL INVERSIONISTA</t>
  </si>
  <si>
    <t>DEMÁS OBLIGACIONES DEL INVERSIONISTA</t>
  </si>
  <si>
    <t>6.    GENERACIÓN DE EMPLEO</t>
  </si>
  <si>
    <t>CLÁUSULA SEXTA 
(Numeral 7)</t>
  </si>
  <si>
    <t>De conformidad con lo anterior, y en concordancia con lo evidenciado "Certificación del Revisor Fiscal" fechada el día 25 de marzo de 2010 (Fl.1.612), en la que se informa que:
"En mi calidad de Revisor Fiscal (...) certifico que de acuerdo con los registros contables y documentos soporte al 31 de diciembre de 2009, la Sociedad en desarrollo de lo estipulado en el Contrato de ERstabilidad Jurídica No. EJ-07 del 11 de abril de2008, ejecutó inversiones por un valor equivalente a $66,074,657,706 y había adquirido compromisos contractuales para la ejecución del proyecto de inversión pactado en el Contrato por una suma de $44,708,132,317, cifras cuya sumatoria significa que había desarrollado inversiones por un valor de $110,782,790,023, que supera en la suma de $20,945,927,175 el valor total de inversión pactada en el Contrato.
La presente certificación se expide en Bogotá, por solicitud de la Administración de la Sucuersal como parte de la documentación soporte en el proceso de cumplimiento del contrato de estabilidad jurídica y ne debe ser utilizada para ningún otro propósito."
Por lo mencionado, a esta supervisión le es posible afirmar que el inversionista cumplió con la inversión pactada en el contrato, lo cual realizó durante el tiempo pactado.</t>
  </si>
  <si>
    <r>
      <rPr>
        <b/>
        <sz val="11.5"/>
        <color theme="1"/>
        <rFont val="Calibri"/>
        <family val="2"/>
        <scheme val="minor"/>
      </rPr>
      <t>1.</t>
    </r>
    <r>
      <rPr>
        <sz val="11.5"/>
        <color theme="1"/>
        <rFont val="Calibri"/>
        <family val="2"/>
        <scheme val="minor"/>
      </rPr>
      <t xml:space="preserve"> Radicado el 31 de marzo de 2008, con No. </t>
    </r>
    <r>
      <rPr>
        <b/>
        <sz val="11.5"/>
        <color theme="1"/>
        <rFont val="Calibri"/>
        <family val="2"/>
        <scheme val="minor"/>
      </rPr>
      <t>1-2008-012043</t>
    </r>
    <r>
      <rPr>
        <sz val="11.5"/>
        <color theme="1"/>
        <rFont val="Calibri"/>
        <family val="2"/>
        <scheme val="minor"/>
      </rPr>
      <t xml:space="preserve"> </t>
    </r>
    <r>
      <rPr>
        <b/>
        <sz val="11.5"/>
        <color theme="1"/>
        <rFont val="Calibri"/>
        <family val="2"/>
        <scheme val="minor"/>
      </rPr>
      <t>(Fl. 478).</t>
    </r>
    <r>
      <rPr>
        <sz val="11.5"/>
        <color theme="1"/>
        <rFont val="Calibri"/>
        <family val="2"/>
        <scheme val="minor"/>
      </rPr>
      <t xml:space="preserve"> se radicó en el MINCITcertificación suscrita por el revisor fiscal del inversionista en el que indicó que a esa fecha  la Sucursal no presenta gastos de personal ni pasivos y gastos por concepto de aportes a los sistemas de salud, pensiones, riesgos profesionales, cajas de compensación familiar, Instituto Colombiano de Bienestar Familiar y Servicio Nacional de Aprendizaje.</t>
    </r>
  </si>
  <si>
    <t>2. Radicado el 30 de marzo de 2009 con el No. 1-2009-009900 (Fl.558).</t>
  </si>
  <si>
    <t>3. Radicado el 30 de marzo de 2010 con el No. 1-2010-011477 (Fl.595).</t>
  </si>
  <si>
    <t>5. Radicado el 30 de marzo de 2012 con el No. 1-2012-008522 (Fl.693).</t>
  </si>
  <si>
    <t>4. Radicado el 29 de marzo de 2011 con el No. 1-2011-011377 (Fl.628).</t>
  </si>
  <si>
    <t>6. Radicado el 01 de abril de 2013 con el No. 1-2013-006574 (Fl.936).</t>
  </si>
  <si>
    <r>
      <rPr>
        <b/>
        <sz val="11.5"/>
        <color theme="1"/>
        <rFont val="Calibri"/>
        <family val="2"/>
        <scheme val="minor"/>
      </rPr>
      <t>1.</t>
    </r>
    <r>
      <rPr>
        <sz val="11.5"/>
        <color theme="1"/>
        <rFont val="Calibri"/>
        <family val="2"/>
        <scheme val="minor"/>
      </rPr>
      <t xml:space="preserve"> Radicado el 31 de marzo de 2008, con No. </t>
    </r>
    <r>
      <rPr>
        <b/>
        <sz val="11.5"/>
        <color theme="1"/>
        <rFont val="Calibri"/>
        <family val="2"/>
        <scheme val="minor"/>
      </rPr>
      <t>1-2008-012043</t>
    </r>
    <r>
      <rPr>
        <sz val="11.5"/>
        <color theme="1"/>
        <rFont val="Calibri"/>
        <family val="2"/>
        <scheme val="minor"/>
      </rPr>
      <t xml:space="preserve"> </t>
    </r>
    <r>
      <rPr>
        <b/>
        <sz val="11.5"/>
        <color theme="1"/>
        <rFont val="Calibri"/>
        <family val="2"/>
        <scheme val="minor"/>
      </rPr>
      <t>(Fl. 478).</t>
    </r>
  </si>
  <si>
    <r>
      <t xml:space="preserve">Por lo anterior, y pese al cumplimiento de las obligaciones revisadas, se hace necesario solicitar al inversionista el que por conducto de la firma auditora y a la vez revisora fiscal, se revise y certifique el cumplimiento de las </t>
    </r>
    <r>
      <rPr>
        <b/>
        <i/>
        <sz val="11.5"/>
        <rFont val="Calibri"/>
        <family val="2"/>
        <scheme val="minor"/>
      </rPr>
      <t>"...disposiciones legales y reglamentarias que regulen la actividad a la que se refiere la inversión."</t>
    </r>
  </si>
  <si>
    <t>A excepción del impuesto al patrimonio, para el año 2012 indica el auditor que: respecto a los años 2008 (Fl.828-829 y ss), 2009 (1.621-1.623 y ss), 2010 (1.796-1.798 y ss), 2011 (1.848-1.850 y ss) y 2012 (Fl. 1.881-1.883 y ss), los resultados por esos períodos fueron indicados en los informes enviados al Ministerio de Comercio, Industria y Turismo, en los folios que se indican, los cuales manifiestan que, a excepción de la dilación en el pago del impuesto de ICA del 24 de marzo de 2001, el cual fue subsandao con una multa de $229.000, todos los pagos fueron realizados dentro de los plazos establecidos por las normas aplicables y por los montos registrados en la contabilidad.</t>
  </si>
  <si>
    <t>En lo que respecta al impuesto al patrimonio indica el auditor que (1.883):</t>
  </si>
  <si>
    <t>La Sucursal cumplió con el requisito de la presentación de la declaración en cero de manera oportuna (año 2011). En el mes de julio de 2012 la Dirección de impuestos y Aduanas Nacional es DIAN" notificó un auto declarativo a la Sucursal en el que informaba que la declaración del impuesto al patrimonio se daba por no presentada, argumento que se tramitó en medio litográfico, debiendo ser en medio electrónico y desconociendo el alcance del contrato de estabilidad suscrito por la Entidad. La Sucursal en conjunto con sus auditores legales y tributarios considera que no es sujeta de dicho impuesto, debido al Contrato de Estabilidad Jurídica suscrito con la Nación. En el mes de febrero de 2013, la Sucursal radicó demanda contra el auto declarativo ante el Consejo de Estado la cual fue admitida por dicha (SIC) organismo."</t>
  </si>
  <si>
    <t/>
  </si>
  <si>
    <t>1. Sobre este punto este supervisor observa que si bien las actividades y la normatividad mencionadas en el actual aparte, atañen al inversionista, no hacen parte de la normatividad aplicable al giro propio de su actividad comercial, es decir, no atañe directamente a la noramtividad aplicable a los procedimientos industriales que desarrolla o sobre los que se especializa. Lo cual es un requerimiento explísito y directo que consagra la regulación que gobierna a los contratos de estabilidad jurídica.
2. Por el contrario, el informe hace silencio respecto de cualquier referencia directa a una prueba, aunque sea sumaria, referida a la observancia de la regulación aplicable el giro ordinario de la actividad comercial el inversionista, es decir, a la regulación propia de la producción de alimentos para el consumo masivo, en particular, de aquellos productos de confitería como gomas y otros, y a la vez, la regulación del régimen franco, aduanero y de comercio exterior, y de aquél aplicable a los usuarios industriales de bienes y servicios.
3. Por lo anterior, si bien de los documentos que reposan en el expediente del contrato GOLISINAS TRULULU S.A., no existe relación o evidencia que permita deducir un incumplimiento a la regulación propia de la actividad comercial del inversionista, tampoco se puede colegir, desde el informe de auditoría, que se haya revisado cuidadosamente el cumplimiento propio de la activida y de la regulación indicada.
4. Por todo lo cual y concluyendo, a la fecha se entiende sin tacha el cumplimiento de la normatividad aludida y con ello el numeral 4to de la cláusula sexta del contrato, pero a la vez se requiere sea remitido a la brevedad, un reporte del cumplimiento referido, concretametne y no exclusivamente, a la aregulación arriba indicada.
'De conformidad con los hechos arriba mencionados referidos a una discrepancia con la DIAN, la cual está siendo debatida ante el Consejo de Estado, se considera adecuado seguir de cerca el desarrollo del proceso de orden tributario - administrativo existente, en la medida que de hallarse un incumplimiento ante la DIAN, tal incumplimiento se incorporaría al respectivo CEJ.
Por lo demás, la compañía reporta el cumplimiento de las obligaciones sobre impuestos, tasas y contribuciones, y demás cargos sociales y laborales a que está sujeto.</t>
  </si>
  <si>
    <t>Anexo</t>
  </si>
  <si>
    <t>De acuerdo con el compromiso contractual, se observa que el capital pagado por el inversionista está acorde a lo pactado, razón por la cual se puede dar por satisfecha la obligación en lo referido al pago de la prima de estabilidad jurídica.
Respecto del cálculo de los intereses, de conformidad con los soportes existentes no es posible determinar un incumplimiento, máxime si se tiene en cuenta que el inversionista los ha venido pagando dentro de los tiempos establecidos. Es por ello que se hace necesario solictar al inversionista cuál fue la tasa de interés aplicada o el valor de referencia de la tasa de interés utilizada para el cálculo de los intereses, esto de conformidad con el parágrafo de la cláusula novena del contrato que remite al: "...promedio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t>
  </si>
  <si>
    <r>
      <rPr>
        <b/>
        <sz val="11.5"/>
        <color theme="1"/>
        <rFont val="Calibri"/>
        <family val="2"/>
        <scheme val="minor"/>
      </rPr>
      <t xml:space="preserve">-2. </t>
    </r>
    <r>
      <rPr>
        <sz val="11.5"/>
        <color theme="1"/>
        <rFont val="Calibri"/>
        <family val="2"/>
        <scheme val="minor"/>
      </rPr>
      <t>Pagar a la NACIÓN la prima de estabilidad jurídica, por el valor total y en las condiciones indicadas en las cláusulas octava y novena del presente contrato.</t>
    </r>
  </si>
  <si>
    <t>Informe de auditoría expedido el 30 de marzo de 2010 (Folio 260).</t>
  </si>
  <si>
    <t xml:space="preserve">a) De acuerdo con los registros contables (Fl.260), las exportaciones de la Compañía durante el año 2008 ascendieron a US$58,712,520. De acuerdo con los registros contables, las exportaciones de la Compañía durante el año 2009 ascendieron a US$44,301,324. Según lo anterior la Compañía disminuyó sus exportaciones en 2009 con respecto a 2008; sin embargo el plazo para incrementar las exportaciones expita en el año 2018. Por lo cual se observa que el cumplimiento en materia de exportaciones ha sido total. En este sentido, para el año 2009 la sociedad ha cumplido con el 55% de las exportaciones a realizar hasta el año 2018. </t>
  </si>
  <si>
    <t>Informe de auditoría expedido el 28 de marzo de 2011 (Folio 269).</t>
  </si>
  <si>
    <t xml:space="preserve">b) Para el periodo 2010 (Fl.266), la sociedad comunicó que sus importaciones alcanzaron un valor de US$42,961,055, lo que significó una disminución respecto del periodo anterior de US$1,340,269, y una disminución acumulada de US$15,751,465. </t>
  </si>
  <si>
    <t>Informe de auditoría expedido el 28 de marzo de 2012 (Folio 362).</t>
  </si>
  <si>
    <t xml:space="preserve">c) Para el periodo 2011 (Fl.365), la sociedad ha generó exportaciones por un valor de UD$41,723,314. </t>
  </si>
  <si>
    <t>Informe de auditoría expedido el 20 de marzo de 2013 (Folio 407).</t>
  </si>
  <si>
    <t>d) Durante el periodo 2012 (Fl.410), la sociedad generó exportaciones por valor de US$41,507,961. Al respecto se señala que el plazo para incrementar las exportaciones expira en el año 2018.</t>
  </si>
  <si>
    <r>
      <rPr>
        <b/>
        <sz val="11.5"/>
        <color theme="1"/>
        <rFont val="Calibri"/>
        <family val="2"/>
        <scheme val="minor"/>
      </rPr>
      <t>-3.</t>
    </r>
    <r>
      <rPr>
        <sz val="11.5"/>
        <color theme="1"/>
        <rFont val="Calibri"/>
        <family val="2"/>
        <scheme val="minor"/>
      </rPr>
      <t xml:space="preserve"> Generar alrededor de 53 nuevos empleos directos durante el término de duración del contrato y divisas por concepto de exportaciones en cuantía aproximada de US$ 66.000.000 durante el término de vigencia del contrato.</t>
    </r>
  </si>
  <si>
    <t>14.    OBSERVACIONES FINALES</t>
  </si>
  <si>
    <t>Por la razones expuestas en las observaciones se hace necesario solicitar a la empresa las proyecciones futuras frete al cumplimiento de la obligación de generación de divisas con ocasión de exportaciones, con la consecuente descripción y propensión al riesgo de incumplimiento, de forma que se se establezca un panorama real frente a esta eventualidad.</t>
  </si>
  <si>
    <t>Los diversos informes de auditoría presentados muestran de forma relativamente similar el desarrollo y cumplimiento de las obligaciones por parte de la empresa. Es así como para los diferentes periodos se relaciona que con base en los registros contables y los documentos soportes respectivos se pudo validar los aspectos que pasamos a describir:
1. Periodo 2007 - a. Declaraciones de Inpuesto a las ventas presentadas oportunamente; b. Declaraciones de retención en la fuente presentadas oportunamente;  c. Declaraciones de renta año 2006, presentada oporunamente;  d. Declaración bimestral de Industria y Comercio. Una presentada del sexto bimestre de 2007, presentada oportunamente; e. Declaración bimestral de retención en la fuente del impuesto de industria y comercio, del 6 bimestre de 2007 venció en enero 15 de 2008 y se presentó en febrero 27 de 2008;  f. Facturas de impuestro predial unificado, se pragaron oportunamente, salvo las de dos lotes de los que no llegó factura, en 2007, llegando acumalas en 2008, y que fueron canceladas en febrero de 2008;  g. Renovó el registro mercantil en la cámara de comercio de Cartagena; h. Se cancelaron oportunamente los aportes a salud, riesgos profesionales y aportes parafiscales para personal vinculado laboralmente a la empresa durate el año 2007; y i. Pago debidamente, los salarios y prestaciones sociales, para su personal vinculado con contrato laboral. (Fl.482 y ss)
2. Periodo 2008 - a. Declaraciones de Inpuesto a las ventas; b. Declaraciones de retención en la fuente; c. Declaración de renta 2006, 2007;  d. Declaración bimestral de Industria y Comercio 2007 y 2008, alguna corregida; e. Declaración bimestral de retención en la fuente del impuesto de industria y comercio 2007 y 2008, algunas con corrercciones;  f. Impuesto predial unificado (salvo lo ocurrido en caso similar indicado en el literal f. del año 2007);  g. Renovación del registro mercantil 2007 y 2008;  h. Pago de los salarios y prestaciones sociales 2007 y 2008; y por último, i. Paga acuerdo de Ofertas mercantiles firmadas con las Cooperativas de trabajo asociado. (Fl.564 y ss)
3. Periodo 2009 - a. Declaraciones de Inpuesto a las ventas;  b. Declaraciones de retención en la fuente;  c. Declaración de renta 2008;  d. Declaración bimestral de Industria y Comercio 2009;  e. Declaración bimestral de retención en la fuente del impuesto de industria y comercio 2009;  f. Impuesto predial unificado año 2009;  g. Aportes a las entidades promotoras de salud, administradoras de fondos de pensiones, riesgos profesionales, aportes parafiscales 2009;  h. Salarios cancelados de forma quincenal y cesantías 2008 y 2009; y por último, i. Compensaciones de los trabajadores vinculados con cooperativas asociadas de trabajo según lo pactado en las ofertas mercantiles de prestación de servicios. (Fl.599 y ss)
4. Periodo 2010 - a. Declaraciones bimestrales de Inpuesto a las ventas 2010;  b. Declaraciones mensuales de retención en la fuente 2010;  c. Declaración de renta 2009;  d. Declaración de Industria y Comercio 2009;  e. Declaración bimestral de retención en la fuente del impuesto de industria y comercio 2010;  f. Impuesto predial unificado año 2010;  g. Aportes a las entidades promotoras de salud, administradoras de fondos de pensiones, riesgos profesionales, aportes parafiscales 2010;  h. Salarios cancelados de forma quincenal y cesantías 2010; y por último, i. Compensaciones de los trabajadores vinculados con cooperativas asociadas de trabajo según lo pactado en las ofertas mercantiles de prestación de servicios. (Fl.631 y ss)
5. Periodo 2011 - a. Declaraciones bimestrales de Inpuesto a las ventas 2011;  b. Declaraciones mensuales de retención en la fuente 2011;  c. Declaración de renta 2010;  d. Declaración de Industria y Comercio 2010;  e. Declaración bimestral de retención en la fuente del impuesto de industria y comercio 2011;  f. Impuesto predial unificado año 2011;  g. Aportes a las entidades promotoras de salud, administradoras de fondos de pensiones, riesgos profesionales, aportes parafiscales 2011;  h. Salarios cancelados de forma quincenal y cesantías 2011; y por último, i. Compensaciones de los trabajadores vinculados con cooperativas asociadas de trabajo según lo pactado en las ofertas mercantiles de prestación de servicios. (Fl.695 y ss) 
6. Periodo 2012  - a. Declaraciones bimestrales de Inpuesto a las ventas 2012;  b. Declaraciones mensuales de retención en la fuente 2012;  c. Declaración de renta 2011;  d. Declaración de Industria y Comercio 2011;  e. Declaración bimestral de retención en la fuente del impuesto de industria y comercio 2012;  f. Impuesto predial unificado año 2012;  g. Aportes a las entidades promotoras de salud, administradoras de fondos de pensiones, riesgos profesionales, aportes parafiscales 2012;  h. Salarios cancelados de forma quincenal y cesantías 2012; y por último, i. Compensaciones de los trabajadores vinculados con cooperativas asociadas de trabajo según lo pactado en las ofertas mercantiles de prestación de servicios. (Fl.940 y ss)</t>
  </si>
  <si>
    <t>CLÁUSULA SEXTA 
(Numeral 6)</t>
  </si>
  <si>
    <r>
      <rPr>
        <b/>
        <sz val="11.5"/>
        <color theme="1"/>
        <rFont val="Calibri"/>
        <family val="2"/>
        <scheme val="minor"/>
      </rPr>
      <t>–.</t>
    </r>
    <r>
      <rPr>
        <sz val="11.5"/>
        <color theme="1"/>
        <rFont val="Calibri"/>
        <family val="2"/>
        <scheme val="minor"/>
      </rPr>
      <t xml:space="preserve"> El revisor fiscal de la sociedad a lo largo de sus informes de auditoría indicó en primer lugar que durante los año 2009 y 2010 la empresa se encontraba en ensayos y pyestas en marcha. Así mismo indicó que:
1. Durante el año 2009, la empresa realizó exportaciones por USD$$33.220,20 (Fl.234);
2. Durante el año 2010, la empresa realizó exportaciones por USD$1'046.493 (Fl.376);
3. Durante el año 2011, la empresa realizó exportaciones por USD&amp;912.447,87 (Fl.413);
</t>
    </r>
    <r>
      <rPr>
        <b/>
        <u/>
        <sz val="11.5"/>
        <color theme="1"/>
        <rFont val="Calibri"/>
        <family val="2"/>
        <scheme val="minor"/>
      </rPr>
      <t>Nota del Auditor</t>
    </r>
    <r>
      <rPr>
        <b/>
        <sz val="11.5"/>
        <color theme="1"/>
        <rFont val="Calibri"/>
        <family val="2"/>
        <scheme val="minor"/>
      </rPr>
      <t>:</t>
    </r>
    <r>
      <rPr>
        <sz val="11.5"/>
        <color theme="1"/>
        <rFont val="Calibri"/>
        <family val="2"/>
        <scheme val="minor"/>
      </rPr>
      <t xml:space="preserve"> "Durante los años 2009 y 2010 la empresa se encontraba en ensayos y puesta en marcha. El periodo improductivo terminó el agosto 31 de 2011, iniciando su etapa productiva.
4. Durante el año 2012, la empresa realizó exportaciones por USD$1'519.693,50 (Fl.436).
De acuerdo con la información reportada por la empresa, hasta el año 2012 se han realizado exportaciones por valor de USD$3’511.854,57.</t>
    </r>
  </si>
  <si>
    <t>De conformidad con la información reportada tanto por la empresa como por el Revisor Fiscal, quien tiene a cargo los Informes de Auditoría y la correspondiente "Certificación" de las obligaciones contractuales, se elaboró el siguiente cuadro referido a la generación de divisas por concepto de exportaciones de que trata el númeral 3 de la cláusula sexta del contrato:
Al respecto, si bien el contrato no presenta un cronograma exacto para la generación de divisas, se observa que pasado el periodo improductivo los valores reportados a la fecha son muy bajos. 
Al  respecto si se tomara una cifra anual de exportaciones de USD$2'000.000, la cual es superior a cualquiera de las cifras reportadas a la fecha, al cabo de la vigencia del contrato, la empresa generaría aproximadamente USD$27'511.854, con lo cual no cumpliría el monto pactado de USD$66'000.000.
Por lo anterior, se hace necesario solicitar concepto al inversionista con el objeto de que presente sus proyecciones de exportación futuras, y a la vez indique la propensión al riesgo de incumplimiento, con lo cual se tendría un panorama real frente al eventual riesgo de incumplimiento.</t>
  </si>
  <si>
    <t>(Fl.352)</t>
  </si>
  <si>
    <t>(Fl.353)</t>
  </si>
  <si>
    <t>1. Respecto de la Cláusula Décimo Cuarta del Contrato: 
Este supervisión hace precisión en que tal como se encuentra dispuesta la obligación de la cláusula décimo cuarta, la auditoría independiente contratada por el inversionista habrá de presentar a más tardar el 31 de marzo de cada año, un informe detallado sobre el cumplimiento de los compromisos contractuales del periodo anual o fracción de año correspondiente. 
2. En tal informe, según lo menciona expresamente esta cláusula, el auditor a cargo revisará y certificará el cumplimiento de los compromisos adquiridos en el respectivo contrato de estabilidad jurídica.
En este sentido, y de conformidad con los siete (7) informes presentados por la firma auditora, se evidencia el cumplimiento parcial del compromiso contractual de que trata el numeral septimo (7) de la cláusula sexta y de la cláusula décima cuarta.
Ello en la medida que a lo largo de los informes referidos, no se evidencia que la firma auditora encargada de: "...REVISAR Y CERTIFICAR EL CUMPLIMIENTO DE LOS COMPROMISOS ADQUIRIDOS... " en el respectivo contrato, emita efectivamente una certificación sobre el cumplimiento de los compromisos contractuales en acato de lo dispuesto en su cláusula décimo quinta .
3. Por el contrario, indica la firma auditora respecto de su informe que, "Esta revisión no representa una auditoría a los estados financieros de la Compañía anteriormente indicada, realizada con el propósito de emitir una opinión. De haberse realizado una auditoría, otros asuntos pudieron haberse detectado y hubiesen sido informados."
En este sentido, la ausencia de lo anterior contraviene lo ordenado por el documento Conpes 3366 de 2005 que indica: "﻿El inversionista solicitante del contrato de estabilidad contratará por su cuenta una auditoría que revisará y certificará anualmente el cumplimiento de los compromisos adquiridos en el contrato,...". Al respecto son claras las obligaciones de contratar una auditoría que en primer lugar revise, y luego certifique anualmente el cumplimiento de los compromisos adquiridos en el contrato de estabilidad jurídica. Obligación que no se siente satisfecha en los términos en que han sido elaborados los informes presentados por el inversionista.</t>
  </si>
  <si>
    <t>De la información analizada en los informes de auditoría dirigidos a "...revisar y certificar el cumplimiento de los compromisos adquiridos..." en el contrato, es posible determinar el grado de cumplimiento de la obligación contenida en el numeral 7 de la cláusula sexta del contro. Es así como, en el expediente reposan los soportes que evidencian la continua presentación de informes de auditoría mediante los cuales se revisan y certifican el cumplimiento de la obligaciones a cargo del inversionista. Con lo cual se demuestra el cumplimiento de la obligación en comento.</t>
  </si>
  <si>
    <t>Ninguno</t>
  </si>
  <si>
    <t>7.     CUMPLIMIENTO DE LAS DISPOSICIONES LEGALES QUE REGULAN LA ACTIVIDAD A LA QUE SE REFIERE LA INVERSIÓN</t>
  </si>
  <si>
    <t>-3. Generar aproximadamente 200 empleos directos durante la vigencia del proyecto.</t>
  </si>
  <si>
    <t>1. Aparte de lo indicado por el auditor del contrato, este supervisor observa que si bien el auditor hace referencia a que las 
las actividades y la normatividad mencionadas atañen al inversionista, no hacen parte de la normatividad aplicable al giro propio de su actividad comercial, es decir, no se refieren directamente a la noramtividad aplicable a los procedimientos industriales que desarrolla o procedimientos propios de la actividad industrial, lo cual es un requerimiento concreto y directo dela regulación que gobierna a los CEJ, y en particular del numeral 4 de la cláusula sexta del contrato.
2. Sin perjuicio de la validez de la información suministrada por el auditor, atinente al registro mercantil, RUT, el autorización y registro como usuario industrial de bienes y servicios, y demás trámites e instrumentos referidos a la constitución puesta en marcha de la sociedad, la información recibida tanto en el informe como en el resto del expediente, hace silencio respecto de la observancia de la regulación aplicable el giro ordinario de la actividad comercial del inversionista, esto es, frente al estricto cumplimiento de "...las disposiciones legales y reglamentarias que regulan la actividad a la que se refiere la inversión...", concretamente, a la regulación aplicable a "...la construcción y montaje de una planta de producción de placas de yeso ubicada en la Zona Franca de Barranquilla, con una capacidad de producción de 10.000.000 M2 por año. El área total del terreno es de 29.952 M2, de los cuales 8490 M2 corresponden al área construida y cuenta con un patio de 5.800 M2 y un muelle para cargue de 1.176 M2;...", lo que supone la observancia de la regulación dirigida a los requerimientos de construcción, reglamentos técnicos y de capacidad, a los controles propios de la producción de placas de yeso, tanto como a la observancia del régimen franco aplicable a los Usuarios Industriales de Bienes y Servicios, y a la vez, el cumplimiento de la regulación propia de los muelles secos destinados a la carga y traslado de mercaderías, igualmente al régimen aduanero y de comercio exterior aplicable, y demás normatividad relacionada con el giro ordinario de la actividad a la que se refiere la inversión.
3. Por lo anterior, si bien de los documentos que reposan en el expediente del contrato de PANELTEC S.A., no existe relación o evidencia que permita deducir un incumplimiento a la regulación propia de la actividad a la que se refiere la inversión, tampoco se puede colegir, desde los documentos revisados antes referidos, el cabal cumplimiento de tal obligación.
4. Por lo que concluyendo, a la fecha se entiende cumplido el numeral cuarto de la cláusual sexta del contrato, sin perjuicio de lo cual se requiere sea remitido a la brevedad, un reporte del cumplimiento referido, concretametne y no exclusivamente, a la aregulación arriba indicada.</t>
  </si>
  <si>
    <t>-4. Cumplir de manera estricta las disposiciones legales y reglamentarias que regulen la actividad a la que se refiere la inversión.</t>
  </si>
  <si>
    <t>8.       PAGO DE IMPUESTOS, TASAS Y CONTRIBUCIONES</t>
  </si>
  <si>
    <t>-5. Pagar puntualmente los impuestos, tasas y contribuciones y demás cargos sociales y laborales a que esté sujeto el INVERSIONISTA.</t>
  </si>
  <si>
    <t>9.    CUMPLIMIENTO DE NORMAS AMBIENTALES</t>
  </si>
  <si>
    <t>-6. Cumplir fielmente con el conjunto de normas establecidas o que se establezcan para orientar, condicionar y determinar la conservación, uso, manejo y aprovechamiento del ambiente y los recursos naturales.</t>
  </si>
  <si>
    <t>ACTIVIDADES DESARROLLADAS POR LA SUPERVISIÓN</t>
  </si>
  <si>
    <t>1. Realizar la inversión a que se refieren las cláusulas segunda y tercera del presente contrato, en las cuantías, plazos máximos, y demás condiciones señaladas allí y en la cláusula tercera.</t>
  </si>
  <si>
    <t>7.        INCREMENTO DE EXPORTACIONES     (NUMERAL OCULTO !!!!)</t>
  </si>
  <si>
    <t>1.  Garantía. Plazo
2. Permanencia de las otras cláusulas. 
3. El OTROSÍ se perfecciona con la suscripción por las partes.</t>
  </si>
  <si>
    <r>
      <rPr>
        <b/>
        <sz val="11.5"/>
        <color theme="1"/>
        <rFont val="Calibri"/>
        <family val="2"/>
        <scheme val="minor"/>
      </rPr>
      <t>Objeto del Contrato.</t>
    </r>
    <r>
      <rPr>
        <sz val="11.5"/>
        <color theme="1"/>
        <rFont val="Calibri"/>
        <family val="2"/>
        <scheme val="minor"/>
      </rPr>
      <t xml:space="preserve"> El objeto del presente contrato es la realización por parte del INVERSIONISTA, del proyecto denominado –Plan maestro de ampliación y modernización de la planta de producción, ampliación de la capacidad de congelamiento, apertura y remodelación de restaurantes–, que se describe en la solicitud presentada por AVESCO S.A., para cuyo propósito la NACIÓN garantiza la estabilidad jurídica sobre las normas identificadas como determinantes para la inversión, señaladas en la Cláusula Cuarta de este contrato.</t>
    </r>
  </si>
  <si>
    <t>No se hace referencia al cumplimiento del objeto del contrato.</t>
  </si>
  <si>
    <t>Se hace necesario el reporte correspondiente al –Plan maestro de ampliación y modernización de la planta de producción, ampliación de la capacidad de congelamiento, apertura y remodelación de restaurantes–</t>
  </si>
  <si>
    <t>Objeto del contrato. Solicitar lo pertiente al desarrollo del objeto contractual.</t>
  </si>
  <si>
    <t xml:space="preserve"> No hay observaciones respecto del cumplimiento de la empresa en materia de inversionss .</t>
  </si>
  <si>
    <t>• En oficio del 14 de julio de 2011 (Radicado No. 2-2011-023590) se le solicitó información sobre el número de empleos directos generados año por año y el cumplimiento de normas ambientales. El inversionista dio respuesta mediante comunicación de 8 de agosto de 2011 (Radicada con No. 1-2011-028398), en la que anexa información requerida.</t>
  </si>
  <si>
    <t>• Generación de 1.375 empleos indirectos, que significa un cumplimiento del 597,83% de lo pactado en la cláusula sexta. 
• Generación de 348 empleos directos, que significa un cumplimiento del 158,90% de lo pactado en la cláusula sexta.</t>
  </si>
  <si>
    <t>Se observa el cumplimiento de las obligaciones referidas al empleo.</t>
  </si>
  <si>
    <t>Se sugiere requerir a la mepresa en cuanto a la relación de la normatividad que regula su actividad comercial.</t>
  </si>
  <si>
    <t>Se presenta soportes de cumplimiento del regimen impositivo, fiscal y de seguridad social a cuya observancia está obligada la empresa.</t>
  </si>
  <si>
    <t>1. Referido al pago de los impuestos, tasas y contribuciones a que está obligado el inversionista, en la información que presentan los diferentes informes de auditoría se evidencia la minifestación expresa referida al cumplimiento de tales obligaciones por parte de la Compañía.
Al respecto se resalta la información enviada por el auditor en medio magnético lo que facilita constatar la información contenida en los informes de auditoría.
Por todo lo cual y ante la ausencia de evidencia sobre el incumplimiento de este tipo de obligaciones, se da por cumplidas esta obligaciones.</t>
  </si>
  <si>
    <t>Ninguno.</t>
  </si>
  <si>
    <t>De la información reportada por el Auditor es dable sostener que a la fecha no existe algún requerimiento particular que vincule al inversionista con una falta particular a la normatividad ambiental. Sin embargo, se destaca que de la descripción que presenta la auditoría tampoco es posible determinar con exactitud, la debida observancia del sistema normativo que le aplica en torno al ordenamiento normativo referido a la conservación, uso, manejo y aprovechamiento del ambiente y los recursos naturales.
En este sentido, pese al envío de diferente información que soporta el cumplimiento de estas obligaciones hasta el año 2012, se requiere lo siguiente:
1. La relación completa de las normas medioambientales cuya observancia es obligatoria para la empresa. 
2. En concordancia con lo atnerior, los diferentes soportes documentales a que haya lugar. 
Todo ello con el objeto de lograr la adecuada certeza respecto del cumplimiento del numeral 6 de la cláusula sexta en comento.</t>
  </si>
  <si>
    <r>
      <t xml:space="preserve">Se presentó información referida a lo mediambiental para los siguientes periodos:
</t>
    </r>
    <r>
      <rPr>
        <b/>
        <sz val="11.5"/>
        <color theme="1"/>
        <rFont val="Calibri"/>
        <family val="2"/>
        <scheme val="minor"/>
      </rPr>
      <t xml:space="preserve">1. </t>
    </r>
    <r>
      <rPr>
        <b/>
        <u/>
        <sz val="11.5"/>
        <color theme="1"/>
        <rFont val="Calibri"/>
        <family val="2"/>
        <scheme val="minor"/>
      </rPr>
      <t xml:space="preserve">Periodo 2008 </t>
    </r>
    <r>
      <rPr>
        <b/>
        <sz val="11.5"/>
        <color theme="1"/>
        <rFont val="Calibri"/>
        <family val="2"/>
        <scheme val="minor"/>
      </rPr>
      <t>–</t>
    </r>
    <r>
      <rPr>
        <sz val="11.5"/>
        <color theme="1"/>
        <rFont val="Calibri"/>
        <family val="2"/>
        <scheme val="minor"/>
      </rPr>
      <t xml:space="preserve"> La Compañía estableció una plan de manejo ambiental enfocado a orientar, condicionar y determinar la conservación, uso, manejo y aprovechamiento del ambiente y recursos naturales. (Fl.370)
</t>
    </r>
    <r>
      <rPr>
        <b/>
        <sz val="11.5"/>
        <color theme="1"/>
        <rFont val="Calibri"/>
        <family val="2"/>
        <scheme val="minor"/>
      </rPr>
      <t xml:space="preserve">2. </t>
    </r>
    <r>
      <rPr>
        <b/>
        <u/>
        <sz val="11.5"/>
        <color theme="1"/>
        <rFont val="Calibri"/>
        <family val="2"/>
        <scheme val="minor"/>
      </rPr>
      <t xml:space="preserve">Periodo 2009 </t>
    </r>
    <r>
      <rPr>
        <b/>
        <sz val="11.5"/>
        <color theme="1"/>
        <rFont val="Calibri"/>
        <family val="2"/>
        <scheme val="minor"/>
      </rPr>
      <t>–</t>
    </r>
    <r>
      <rPr>
        <sz val="11.5"/>
        <color theme="1"/>
        <rFont val="Calibri"/>
        <family val="2"/>
        <scheme val="minor"/>
      </rPr>
      <t xml:space="preserve"> La Compañía estableció una plan de manejo ambiental enfocado a orientar, condicionar y determinar la conservación, uso, manejo y aprovechamiento del ambiente y recursos naturales. (Fl.392)
</t>
    </r>
    <r>
      <rPr>
        <b/>
        <sz val="11.5"/>
        <color theme="1"/>
        <rFont val="Calibri"/>
        <family val="2"/>
        <scheme val="minor"/>
      </rPr>
      <t xml:space="preserve">3. </t>
    </r>
    <r>
      <rPr>
        <b/>
        <u/>
        <sz val="11.5"/>
        <color theme="1"/>
        <rFont val="Calibri"/>
        <family val="2"/>
        <scheme val="minor"/>
      </rPr>
      <t>Periodo 2010</t>
    </r>
    <r>
      <rPr>
        <b/>
        <sz val="11.5"/>
        <color theme="1"/>
        <rFont val="Calibri"/>
        <family val="2"/>
        <scheme val="minor"/>
      </rPr>
      <t xml:space="preserve"> – </t>
    </r>
    <r>
      <rPr>
        <b/>
        <u/>
        <sz val="11.5"/>
        <color theme="1"/>
        <rFont val="Calibri"/>
        <family val="2"/>
        <scheme val="minor"/>
      </rPr>
      <t>Gestión ambiental</t>
    </r>
    <r>
      <rPr>
        <b/>
        <sz val="11.5"/>
        <color theme="1"/>
        <rFont val="Calibri"/>
        <family val="2"/>
        <scheme val="minor"/>
      </rPr>
      <t>:</t>
    </r>
    <r>
      <rPr>
        <sz val="11.5"/>
        <color theme="1"/>
        <rFont val="Calibri"/>
        <family val="2"/>
        <scheme val="minor"/>
      </rPr>
      <t xml:space="preserve"> La Compañía cumple con el conjunto de normas establecidas enfocadas a orientar, condicionar y determinar la conservación, uso, manejo y aprovechamiento de recursos naturales. A través de la Gerencia de Gestión Ambiental se coordina la ejecución del Sistema Integral de Gestión Ambiental – SIGA – manteniendo un contacto permanente con entidades extranjeras, organismos multilaterales, entes gubernamentales y asesores en temas ambientales. (Fl.407)
</t>
    </r>
    <r>
      <rPr>
        <b/>
        <sz val="11.5"/>
        <color theme="1"/>
        <rFont val="Calibri"/>
        <family val="2"/>
        <scheme val="minor"/>
      </rPr>
      <t xml:space="preserve">4. </t>
    </r>
    <r>
      <rPr>
        <b/>
        <u/>
        <sz val="11.5"/>
        <color theme="1"/>
        <rFont val="Calibri"/>
        <family val="2"/>
        <scheme val="minor"/>
      </rPr>
      <t>Periodo 2011</t>
    </r>
    <r>
      <rPr>
        <b/>
        <sz val="11.5"/>
        <color theme="1"/>
        <rFont val="Calibri"/>
        <family val="2"/>
        <scheme val="minor"/>
      </rPr>
      <t xml:space="preserve"> – </t>
    </r>
    <r>
      <rPr>
        <sz val="11.5"/>
        <color theme="1"/>
        <rFont val="Calibri"/>
        <family val="2"/>
        <scheme val="minor"/>
      </rPr>
      <t xml:space="preserve">La Compañía estableció un plan de manejo ambiental enfocado a orientar, condicionar y determinar la conservación, uso, manejo y aprovechamiento del ambiente y recursos naturales. (Fl.513)
</t>
    </r>
    <r>
      <rPr>
        <b/>
        <sz val="11.5"/>
        <color theme="1"/>
        <rFont val="Calibri"/>
        <family val="2"/>
        <scheme val="minor"/>
      </rPr>
      <t xml:space="preserve">5. </t>
    </r>
    <r>
      <rPr>
        <b/>
        <u/>
        <sz val="11.5"/>
        <color theme="1"/>
        <rFont val="Calibri"/>
        <family val="2"/>
        <scheme val="minor"/>
      </rPr>
      <t>Periodo 2011</t>
    </r>
    <r>
      <rPr>
        <b/>
        <sz val="11.5"/>
        <color theme="1"/>
        <rFont val="Calibri"/>
        <family val="2"/>
        <scheme val="minor"/>
      </rPr>
      <t xml:space="preserve"> – </t>
    </r>
    <r>
      <rPr>
        <sz val="11.5"/>
        <color theme="1"/>
        <rFont val="Calibri"/>
        <family val="2"/>
        <scheme val="minor"/>
      </rPr>
      <t>La Compañía estableció un plan de manejo ambiental enfocado a orientar, condicionar y determinar la conservación, uso, manejo y aprovechamiento del ambiente y recursos naturales. (Fl.576)</t>
    </r>
  </si>
  <si>
    <t>De acuerdo con la documentación que soporta la gestión medioambiental, se hace necesario solicitar al inversionista el envío de los soportes referidos a: 
1. La relación completa de las normas medioambientales cuya observancia es obligatoria para la empresa.
2. En concordancia con lo atnerior, los diferentes soportes documentales a que haya lugar. 
Todo ello con el objeto de lograr la adecuada certeza respecto del cumplimiento del numeral 6 de la cláusula sexta en comento.</t>
  </si>
  <si>
    <t>1. Respecto de la Cláusula Décimo Cuarta del Contrato: Esta supervisión hace precisión en que tal como se encuentra dispuesta la obligación, la auditoría independiente contratada por el inversionista ha venido presentando los respectivos informes dentro de los términos establecidos por el contrato, lo cual ha realizado mediante informes de cumplimiento de los compromisos contractuales del periodo anual o fracción de año correspondiente.
2. Se resalta que los informes de auditoría presentados se distinguen por haber sido efectuados de acuerdo con las normas de contabilidad gerneralmente aceptadas. En tanto no se evidencia incumplimiento de este aspect5o del contrato, se halla cumplida la obligación referida en la cláusula décima quinta..</t>
  </si>
  <si>
    <t>Ninguna.</t>
  </si>
  <si>
    <t xml:space="preserve">Sobre la obligación del numeral 8 de la cláusula sexta del contrato, se menciona que el auditor no hace referencia en ninguno de sus informes al cumplimiento de esta obligación por parte del inversionista. Sin embargo, este supervisor pasa a revisar el cumplimiento de tales obligaciones.
De otra parte, se advierte, que la presente supervisión se limitada sólo a las solicitudes realizadas por parte de la Secretaría Técnica del Comité de Estabilidad Jurídica al inversionista, y no incorpora otras eventuales solicitudes que hayan realizado los otros miembros del Comité de estabilidad jurídica al inversionista. </t>
  </si>
  <si>
    <t>De la revisión del expediente no se halla infracción al numeral octavo de la cláusula sexta del contrato.</t>
  </si>
  <si>
    <t>De conformidad con la forma de pago de la prima pactada en el contrato, se hallan los rsepectivos soportes de pago de la prima, según lo estipulado en el contrato.
• En oficio del 27 de diciembre de 2011 (Radicado No. 2-2011-051851) se le solicitó información al inversionista sobre los pagos de prima efectuados en desarrollo del contrato de EJ. El inversionista dio respuesta mediante comunicación de 28 de diciembre de 2011 (Radicada con No. 1-2011-047263), en la que anexa información requerida.
Igualmente en el expediente obran recibos de pagos con lo que evidencia que la prima se ha cancelado en su totalidad (Fl. 962 a 966, 1014 y 1025.</t>
  </si>
  <si>
    <r>
      <t>Las observaciones respecto del cumplimiento del pago de los periodos de pago para la prima de estabilidad jurídica, el tiempo de pago, son las siguientes:
1. Fueron pagados todos los valores correspondientes a los periodos pactados, y en la cuenta adecuada;
2. Los tiempos para efectuar los pagos fueron respectados.
3. En cuanto al cálculo de los intereses, de conformidad con los soportes existentes no es posible determinar un incumplimiento, máxime si se tiene en cuenta que el inversionista los pagó periódicamente. 
Es por ello que se hace necesario solicitar al inversionista cómo fue realizado el cálculo de la tasa de interés aplicada, es decir, cuál fue el valor de referencia de la tasa de interés utilizada para el cálculo de los intereses, esto de conformidad con el parágrafo de la cláusula novena del contrato que remite al:</t>
    </r>
    <r>
      <rPr>
        <b/>
        <i/>
        <sz val="11.5"/>
        <color theme="1"/>
        <rFont val="Calibri"/>
        <family val="2"/>
        <scheme val="minor"/>
      </rPr>
      <t xml:space="preserve"> "...promedio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t>
    </r>
  </si>
  <si>
    <r>
      <rPr>
        <b/>
        <sz val="11.5"/>
        <color theme="1"/>
        <rFont val="Calibri"/>
        <family val="2"/>
        <scheme val="minor"/>
      </rPr>
      <t>Aplicación de la metodología del cálculo de los intereses.</t>
    </r>
    <r>
      <rPr>
        <sz val="11.5"/>
        <color theme="1"/>
        <rFont val="Calibri"/>
        <family val="2"/>
        <scheme val="minor"/>
      </rPr>
      <t xml:space="preserve"> Se hace necesario solicitar al inversionista la forma de aplicación de la metodología utilizada para el cálculo de los intereses, esto de conformidad con el parágrafo de la cláusula novena del contrato que remite al: "...promedio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t>
    </r>
  </si>
  <si>
    <t>• En oficio del 3 de marzo de 2011 (Radicado No. 1-2011-011734), el inversionista allega a la Dirección de Productividad y Competitividad informe de auditoria de las obligaciones correspondientes al periodo 2010.
•  En oficio del 19 de mayo de 2011 (Radicado No. 2-2011-014476) se le solicitó información sobre el monto de las inversiones ejecutadas por año en desarrollo del contrato de estabilidad jurídica. este particular fue respondido mediante oficio de 16 de junio de 2011 (Radicada con No. 1-2011-022265).
• En oficio del 3 de octubre de 2011 (Radicado No. 2-2011-040984) se le solicitó información sobre la participación de la inversión extranjera directa en la composición de la inversión mencionada en el Contrato de Estabilidad Jurídica y el número de empleos directos generados año por año. El inversionista dio respuesta mediante comunicación de 13 de octubre de 2011 (Radicada con No. 1-2011-038537), en la que informa que la sociedad no cuenta con inversión extranjera directa y efectúa una relación año a año de los empleos generados.
Nota: La Compañía Comercial e Industrial la Sabana Avesco S.A mediante oficio radicado 27 de agosto de 2012 (Rad. 1-2012-021942) remitió facturas contables que ascienden a COP $ 3.265.042.026, factura de maquinaria por US $ 311,500 y equipos de refrigeración mediante un comprobante de egresos por COP $ 293.509.166. (Folio 1023)
Se reporta y certifica cumplimiento de las obliogaciónes a cargo de la empresa en materia de inversiones.</t>
  </si>
  <si>
    <t>Según informe de auditoriía no se evidencia requerimientos de autoridadse que indicquen uncuimplimiento da la normatividad que regula su actividad.
• Cumple con toda la normatividad establecida por el Código de Comercio, el Código Sustantivo del trabajo, el Estatuto Tributario, el Decreto 2649 de 1993 así como las exigencias de las Alcaldías Municipales, la Cámara de Comercio, la Dirección de Impuestos Nacionales, la Superintendencia de Sociedades y demás entidades de control y regulación del Estado.</t>
  </si>
  <si>
    <t xml:space="preserve">• Cumple a cabalidad con todos los requisitos legales establecidos por las autoridades municipales, departamentales, y nacionales, pues posee todas las licencias, registros sanitarios y certificaciones necesarias para la realización de su actividad.
Sin embargo, no se halla un listado en el que se relacionen la regulación a la que está obligada la empresa. </t>
  </si>
  <si>
    <t>La sociedad desde el inicio del contrato acudió a los servicios del Revisor Fiscal de la sociedad, JESÚS EDILSON SERRANO CUESTA, quién emitió informe de auditoría, en el sentido de revisar y certificar el cumplimiento de los compromisos contractuales. 
De conformidad con lo anterior, han sido presentados de forma regular los siguientes informes, en las siguientes fechas:
1. 2008 - Abril 01 de 2009 - Rad.No.1-2009-010183 - (Fl.367);
2. 2009 - Marz 31 de 2010;
3. 2010 - 31-03-2011 - 
4. 2011 - Marz 28 de 2012;
5. 2012 - Abril 01 de 2013 .</t>
  </si>
  <si>
    <t>El presente informe se presenta en cumplimiento de lo dispuesto en la Resolución No. 3421 de 2014 "Por la cual se adopta el manual de contratación del Ministerio de Comercio, Industria y Turismo y se dictan otras disposiciones".</t>
  </si>
  <si>
    <t>4.        OBJETO DEL CONTRATO</t>
  </si>
  <si>
    <r>
      <t>DEMÁS OBLIGACIONES DEL INVERSIONISTA  (</t>
    </r>
    <r>
      <rPr>
        <b/>
        <i/>
        <sz val="16"/>
        <color theme="1"/>
        <rFont val="Calibri"/>
        <family val="2"/>
        <scheme val="minor"/>
      </rPr>
      <t>Cont.</t>
    </r>
    <r>
      <rPr>
        <b/>
        <sz val="16"/>
        <color theme="1"/>
        <rFont val="Calibri"/>
        <family val="2"/>
        <scheme val="minor"/>
      </rPr>
      <t>)</t>
    </r>
  </si>
  <si>
    <r>
      <rPr>
        <u/>
        <sz val="11.5"/>
        <color theme="1"/>
        <rFont val="Calibri"/>
        <family val="2"/>
        <scheme val="minor"/>
      </rPr>
      <t>Del 21 de marzo de 2012</t>
    </r>
    <r>
      <rPr>
        <sz val="11.5"/>
        <color theme="1"/>
        <rFont val="Calibri"/>
        <family val="2"/>
        <scheme val="minor"/>
      </rPr>
      <t>.
1. Modifica Inversiones.
2. Modifica Inversiones Parciales.
3.  Modifica Interventoría por Supervisión.
4. Permanencia de las otras cláusulas. 
5. El OTROSÍ se perfecciona con la suscripción por las partes.</t>
    </r>
  </si>
  <si>
    <r>
      <rPr>
        <u/>
        <sz val="11.5"/>
        <color theme="1"/>
        <rFont val="Calibri"/>
        <family val="2"/>
        <scheme val="minor"/>
      </rPr>
      <t>Del 28 de mayo de 2010</t>
    </r>
    <r>
      <rPr>
        <sz val="11.5"/>
        <color theme="1"/>
        <rFont val="Calibri"/>
        <family val="2"/>
        <scheme val="minor"/>
      </rPr>
      <t>.
1. Modifica Inversiones Parciales.
2. Modifica generación de empleo.
3.  Documentos del Otrosí.
4. Permanencia de las otras cláusulas. 
5. Perfeccionamiento y ejecución.</t>
    </r>
  </si>
  <si>
    <t>De conformidad con la información reportada por el inversionista en materia de obras realizadas respecto de las inversiones anunciadas, se encuentra el cumplimiento tanto de las obras, adecuaciones en materiales, planta y equipo como tal, razón por la cual no hay indicios que lleven a suponer un eventual incumplimiento. En mérito de lo dicho, este Supervisor encuentra conformidad en el cumplimiento de la obligación pactada en el objeto del contrato.</t>
  </si>
  <si>
    <r>
      <t xml:space="preserve">Con Radicado No. 1-2015-009581 del 2015-06-19 (Fol. 1.093) Luis Diego Chavarría C., representante legal de AVESCO S.A.S. indica que “… el aludido contrato sentó las bases para incentivar y permitir las inversiones que posteriormente desarrollaría la compañía en el marco del denominado “Plan Maestro de Inversión” que se ejecutó oportuna y satisfactoriamente en las siguientes dos fases:
Fase 1: Proyecto plan maestro de ampliación y modernización de la p0lanta de producción y ampliación de la capacidad de congelamiento
Año 2006: </t>
    </r>
    <r>
      <rPr>
        <i/>
        <u/>
        <sz val="11.5"/>
        <color theme="1"/>
        <rFont val="Calibri"/>
        <family val="2"/>
        <scheme val="minor"/>
      </rPr>
      <t>Sistema dosificador de aceite</t>
    </r>
    <r>
      <rPr>
        <sz val="11.5"/>
        <color theme="1"/>
        <rFont val="Calibri"/>
        <family val="2"/>
        <scheme val="minor"/>
      </rPr>
      <t>. Instalación y puesta en marcha, en nuestra planta de producción de la ciudad de Bogotá, de un tanque de almacenamiento con capacidad de catorce (14) toneladas y un sistema de bombeo de aceite para la producción de alimentos congelados pre fritos, que nos permitió reducir considerablemente los costos de producción en este rubro y disminuir los niveles de desperdicio de aceites usados con impactos ambientales favorables…” Sucintamente la información reporta es la siguiente:
Fase 1. AÑO 2007. (i) AVESCO Bogotá – Embutidora al vacío Robby – Vemag. $855,74 millones; (ii) AVESCO Cartagena – Cedi Cartagena. $943,21 millones. AÑO 2008. (i) AVESCO Cartagena – Cedi Cartagena. $139,98 millones; (ii) AVESCO Bogotá – Elevador columna – CI tecnología alimentaria $29,09 millones, y (iii) AVESCO Bogotá – Mesclador – CI tecnología alimentaria $50,14 millones; (iv) AVESCO Bogotá – Bodega de suministros – $746,52 millones. AÑO 2009. (i) AVESCO Bogotá – Detector de metales – $101,65 millones; (ii) AVESCO Bogotá – Plancha de sellado perimetral – $36,18 millones; (iii) AVESCO Bogotá – Bolseadora – $180 millones; (iv) AVESCO Bogotá – Molino – $150 millones; (v) AVESCO Bogotá – Planta PTAR – $90 millones. AÑO 2010. (i) AVESCO Bogotá – Maquinaria y equipo – $175 millones. AÑO 2011. (i) AVESCO Bogotá – Maquinaria y Equipo – $3.600 millones. INVERSIÓN TOTAL FASE 1 DE $7.160,73 MILLONES.
Fase 2. APERTURA Y REMODELACIONES. Comprende la segunda etapa de la inversión denominada “APERTURAS Y REMODELACIONES” en las cuales se destinaron nuevas inversiones y se ampliaron las existentes en el territorio nacional cumpliendo cabal y oportunamente con las ejecuciones comprometidas para los años 2006, 2007, 2008, 2009, 2010 y 2011. Durante este periodo se llevó a cabo la inversión total de la “Fase 2 Aperturas y Remodelaciones” de doce mil trescientos sesenta y ocho millones doscientos cincuenta y siete mil pesos ($12.368’257.0000). Es así como la inversión total ejecutada de la compañía ascendió a diecinueve mil quinientos veintinueve millones de pesos ($19’529.000) ejecutados en las dos fases del proyecto.</t>
    </r>
  </si>
  <si>
    <r>
      <rPr>
        <b/>
        <sz val="11.5"/>
        <color theme="1"/>
        <rFont val="Calibri"/>
        <family val="2"/>
        <scheme val="minor"/>
      </rPr>
      <t xml:space="preserve">CLÁUSULA SEGUNDA. </t>
    </r>
    <r>
      <rPr>
        <sz val="11.5"/>
        <color theme="1"/>
        <rFont val="Calibri"/>
        <family val="2"/>
        <scheme val="minor"/>
      </rPr>
      <t xml:space="preserve">Modificada por la Cláusula Primera del OTROSÍ No. 3. Al Contrato EJ–03 de 2008. </t>
    </r>
    <r>
      <rPr>
        <b/>
        <sz val="11.5"/>
        <color theme="1"/>
        <rFont val="Calibri"/>
        <family val="2"/>
        <scheme val="minor"/>
      </rPr>
      <t xml:space="preserve">CLÁUSULA PRIMERA: </t>
    </r>
    <r>
      <rPr>
        <sz val="11.5"/>
        <color theme="1"/>
        <rFont val="Calibri"/>
        <family val="2"/>
        <scheme val="minor"/>
      </rPr>
      <t xml:space="preserve">La cláusula segunda del contrato EJ–03 de 2008 quedará así: </t>
    </r>
    <r>
      <rPr>
        <b/>
        <sz val="11.5"/>
        <color theme="1"/>
        <rFont val="Calibri"/>
        <family val="2"/>
        <scheme val="minor"/>
      </rPr>
      <t>CLÁUSULA SEGUNDA. Descripción del Proyecto de Inversión, Monto y Plazo.</t>
    </r>
    <r>
      <rPr>
        <sz val="11.5"/>
        <color theme="1"/>
        <rFont val="Calibri"/>
        <family val="2"/>
        <scheme val="minor"/>
      </rPr>
      <t xml:space="preserve"> El proyecto de inversión que adelantará El INVERSIONISTA se denomina Plan maestro de ampliación y modernización de la planta de producción, ampliación de la capacidad de congelamiento, apertura y remodelación de restaurantes, el cual se encuentra descrito en la solicitud de la empresa. El monto de la inversión será la suma de DIEZ Y NUEVE MIL QUINIENTOS VEINTINUEVE MILLONES DE PESOS M/Cte. ($19.529´000.000,oo M/Cte.) a realizarse en el término de cinco (5) años, comprendidos entre los años 2006 a 2011, de acuerdo a lo establecido en la cláusula tercera.</t>
    </r>
  </si>
  <si>
    <r>
      <rPr>
        <b/>
        <sz val="14"/>
        <color theme="1"/>
        <rFont val="Calibri"/>
        <family val="2"/>
        <scheme val="minor"/>
      </rPr>
      <t xml:space="preserve">CLÁUSULA TERCERA. </t>
    </r>
    <r>
      <rPr>
        <sz val="14"/>
        <color theme="1"/>
        <rFont val="Calibri"/>
        <family val="2"/>
        <scheme val="minor"/>
      </rPr>
      <t>Modificada por la Cláusula Segunda del OTROSÍ No. 3. Al Contrato EJ–03 de 2008.</t>
    </r>
    <r>
      <rPr>
        <b/>
        <sz val="14"/>
        <color theme="1"/>
        <rFont val="Calibri"/>
        <family val="2"/>
        <scheme val="minor"/>
      </rPr>
      <t xml:space="preserve"> CLÁUSULA SEGUNDA: </t>
    </r>
    <r>
      <rPr>
        <sz val="14"/>
        <color theme="1"/>
        <rFont val="Calibri"/>
        <family val="2"/>
        <scheme val="minor"/>
      </rPr>
      <t>La cláusula tercera del contrato EJ–03 de 2008 quedará así:</t>
    </r>
    <r>
      <rPr>
        <b/>
        <sz val="14"/>
        <color theme="1"/>
        <rFont val="Calibri"/>
        <family val="2"/>
        <scheme val="minor"/>
      </rPr>
      <t xml:space="preserve"> CLÁUSULA TERCERA. Inversiones parciales. </t>
    </r>
    <r>
      <rPr>
        <sz val="14"/>
        <color theme="1"/>
        <rFont val="Calibri"/>
        <family val="2"/>
        <scheme val="minor"/>
      </rPr>
      <t>La inversión total de que trata la cláusula anterior, se efectuará en los plazos máximos y cuantías señalados a continuación.</t>
    </r>
    <r>
      <rPr>
        <b/>
        <sz val="14"/>
        <color theme="1"/>
        <rFont val="Calibri"/>
        <family val="2"/>
        <scheme val="minor"/>
      </rPr>
      <t xml:space="preserve">
PARÁGRAFO.</t>
    </r>
    <r>
      <rPr>
        <sz val="14"/>
        <color theme="1"/>
        <rFont val="Calibri"/>
        <family val="2"/>
        <scheme val="minor"/>
      </rPr>
      <t xml:space="preserve"> La suma total de las inversiones a realizar no será inferior al monto señalado en la Cláusula Segunda de este documento.</t>
    </r>
  </si>
  <si>
    <r>
      <rPr>
        <b/>
        <sz val="11.5"/>
        <rFont val="Calibri"/>
        <family val="2"/>
        <scheme val="minor"/>
      </rPr>
      <t xml:space="preserve">-3. </t>
    </r>
    <r>
      <rPr>
        <sz val="11.5"/>
        <rFont val="Calibri"/>
        <family val="2"/>
        <scheme val="minor"/>
      </rPr>
      <t xml:space="preserve">Durante el plazo de ejecución del proyecto generar la cantidad mínima de empleos que se señalan a continuación:
</t>
    </r>
  </si>
  <si>
    <t xml:space="preserve">• En oficio del 14 de julio de 2011 (Radicado No. 2-2011-023590) se le solicitó información sobre el número de empleos directos generados año por año y el cumplimiento de normas ambientales. El inversionista dio respuesta mediante comunicación de 8 de agosto de 2011 (Radicada con No. 1-2011-028398), en la que anexa información requerida. 
• Generación de 1.375 empleos indirectos, que significa un cumplimiento del 597,83% de lo pactado en la cláusula sexta. 
• Generación de 348 empleos directos, que significa un cumplimiento del 158,90% de lo pactado en la cláusula sexta. 
Periodo 2014. En su Informe de Auditoría para el periodo 2014 el Inversionista presentó información sobre la generación de empleo correspondiente al periodo 2006 a 2011, las cuales indican que en materia de generación de empleos directos se logró en el periodo de seis años indicado un total de 348 empleos directos. Durante el mismo periodo se generaron 1.375 empleos indirectos. Como sumatoria total en lo que respecta a generación de empleo se reporta un total de 1.723 nuevos empleos generados durante el periodo mencionado. Lo anterior se presenta en los sigues cuadros:
</t>
  </si>
  <si>
    <t xml:space="preserve">Según informe de auditoría no se evidencia requerimientos de las autoridades que indiquen incumplimiento da la normatividad que regula su actividad.
• Cumple con toda la normatividad establecida por el Código de Comercio, el Código Sustantivo del trabajo, el Estatuto Tributario, el Decreto 2649 de 1993 así como las exigencias de las Alcaldías Municipales, la Cámara de Comercio, la Dirección de Impuestos Nacionales, la Superintendencia de Sociedades y demás entidades de control y regulación del Estado.
Periodo 2014. Según el radicado 1-2015-009581 del 2015-06-19 (Fols.1.068 y ss.) en cuanto al Cumplimiento de disposiciones legales, el Informe de Auditoría al contrato para el periodo 2014 presenta Certificación tanto del representante legal como del revisor fiscal de la sociedad en los cuales, groso modo, se indica que “Durante los años dos mil doce (2012), dos mil trece (2013) y dos mil catorce (2014) “La Compañía cumplió a cabalidad con los deberes y responsabilidades contenidas en las disposiciones normativas que regulan la actividad que desarrolla, a saber:
</t>
  </si>
  <si>
    <r>
      <rPr>
        <b/>
        <sz val="11.5"/>
        <color theme="1"/>
        <rFont val="Calibri"/>
        <family val="2"/>
        <scheme val="minor"/>
      </rPr>
      <t>4.</t>
    </r>
    <r>
      <rPr>
        <sz val="11.5"/>
        <color theme="1"/>
        <rFont val="Calibri"/>
        <family val="2"/>
        <scheme val="minor"/>
      </rPr>
      <t xml:space="preserve"> Cumplir de manera estricta las disposiciones legales y reglamentarias que regulen la actividad a la que se refiere la inversión.</t>
    </r>
  </si>
  <si>
    <t>La información colectada y revisada referida al cumplimiento de las disposiciones legales que regulan la actividad a la que se refiere la inversión, no ofrece a este supervisor información que permita suponer incumplimiento de dichas obligaciones. Por lo cual, dicha obligación se considera cumplida, de conformidad con la información a la fecha analizada.</t>
  </si>
  <si>
    <r>
      <rPr>
        <b/>
        <sz val="11.5"/>
        <color theme="1"/>
        <rFont val="Calibri"/>
        <family val="2"/>
        <scheme val="minor"/>
      </rPr>
      <t>5.</t>
    </r>
    <r>
      <rPr>
        <sz val="11.5"/>
        <color theme="1"/>
        <rFont val="Calibri"/>
        <family val="2"/>
        <scheme val="minor"/>
      </rPr>
      <t xml:space="preserve"> Pagar puntualmente los impuestos, tasas y contribuciones y demás cargos sociales y laborales a que esté sujeto el INVERSIONISTA.</t>
    </r>
  </si>
  <si>
    <t>De acuerdo con el radicado 1-2015-009581 del 2015-06-19 (Fols.1.068 y ss.) mediante el cual se presenta el Informe de Auditoría el Revisor Fiscal de la sociedad certifica que “…la compañía … de acuerdo a los registros contables y planta de pagos ha cumplido con el pago de sus obligaciones legales provenientes del sistema de seguridad social en salud, riesgos laborales, pensión, aportes a caja de compensación familiar, ICBF y SENA, en relación con sus empleados durante los años 2012, 2013 y 2014. Lo anterior en cumplimiento a lo establecido en el artículo 50 de la Ley 789/2002 en concordancia con el Art. 1 de la Ley 828/2003. (Derogado por el Art. 32 de la Ley 1150 de 2007 (texto remplazado por el Art. 23 de la Ley 1150 de 2007).
En cumplimiento con el artículo 2 de ley 43 de 1990, mi firma como Revisor Fiscal en las Certificaciones se fundamenta en los libros de contabilidad. La información requerida que no es de carácter contable fue verificada con las fuentes indicadas, para la vigencia del año 2012 Crowe Horwath Co., no actuó en calidad de revisor fiscal de la compañía.
La presente certificación se expide en Bogotá a los diecinueve (19) días del mes de junio 2015, a solicitud de la administración de la compañía, con destino al Ministerio de Comercio Instruía y Turismo.”
Es así como para el reporte del año 2014 relacionó el pago de los Impuestos Nacionales para los años 2012, 2013 y 2014. Es decir:
1. Impuesto de Renta y Complementarios 2012 a 2014
2. Impuesto sobre la Renta para la Equidad CREE 2013 y 2014
3. Impuesto al Patrimonio 2012 a 2014
4. Impuesto sobre las Ventas 2012 a lo corrido del año 2015 
5. Impuesto Nacional al consumo de 2013 y 2014
NOTA: Certificación suscrita por Johanna Rosmira Corredor Gafaro T.P. No. 143624-T.</t>
  </si>
  <si>
    <t>De la información recibida y revisada referida al cumplimiento de las obligaciones relacionadas con el pago de impuestos, tasas, contribuciones y seguridad social este supervisor no halla soporte que permita suponer mora o incumplimiento de algunas  de las obligaciones referidas, razón por la cual tales obligaciones se reportan cumplidas a la fecha.</t>
  </si>
  <si>
    <r>
      <rPr>
        <b/>
        <sz val="11.5"/>
        <color theme="1"/>
        <rFont val="Calibri"/>
        <family val="2"/>
        <scheme val="minor"/>
      </rPr>
      <t>6.</t>
    </r>
    <r>
      <rPr>
        <sz val="11.5"/>
        <color theme="1"/>
        <rFont val="Calibri"/>
        <family val="2"/>
        <scheme val="minor"/>
      </rPr>
      <t xml:space="preserve"> Cumplir fielmente con el conjunto de normas establecidas o que se establezcan para orientar, condicionar y determinar la conservación, uso, manejo y aprovechamiento del ambiente y los recursos naturales.</t>
    </r>
  </si>
  <si>
    <t>De la información recibida y revisada referida al cumplimiento de las obligaciones relacionadas con la normatividad ambiental este supervisor no halla soporte que permita suponer mora o incumplimiento de algunas de estas obligaciones, razón por la cual tales obligaciones se reportan cumplidas a la fecha.</t>
  </si>
  <si>
    <t>Se presentó información referida a lo medioambiental para los siguientes periodos:
1. Periodo 2008 – La Compañía estableció una plan de manejo ambiental enfocado a orientar, condicionar y determinar la conservación, uso, manejo y aprovechamiento del ambiente y recursos naturales. (Fl.370)
2. Periodo 2009 – La Compañía estableció una plan de manejo ambiental enfocado a orientar, condicionar y determinar la conservación, uso, manejo y aprovechamiento del ambiente y recursos naturales. (Fl.392)
3. Periodo 2010 – Gestión ambiental: La Compañía cumple con el conjunto de normas establecidas enfocadas a orientar, condicionar y determinar la conservación, uso, manejo y aprovechamiento de recursos naturales. A través de la Gerencia de Gestión Ambiental se coordina la ejecución del Sistema Integral de Gestión Ambiental – SIGA – manteniendo un contacto permanente con entidades extranjeras, organismos multilaterales, entes gubernamentales y asesores en temas ambientales. (Fl.407)
4. Periodo 2011 – La Compañía estableció un Plan de Manejo Ambiental enfocado a orientar, condicionar y determinar la conservación, uso, manejo y aprovechamiento del ambiente y recursos naturales. (Fl.513 y 576)
5. Periodo 2014 – La Compañía mediante radicado 1-2015-009581 del 2015-06-19 (Fols.1.076 y ss.) presenta el Informe de Cumplimiento de la normatividad ambiental. Con el objeto de acreditar el cumplimiento estricto de la normatividad vigente en materia ambiental anexa: 1. Anexo Primero. Certificado de Calidad HACCP: Otorgado por el Instituto Nacional de Vigilancia de Medicamentos y Alimentos (INVIMA) el cual acredita que la compañía tiene implementado un sistema de la más alta calidad para garantizar la inocuidad alimentaria de los productos que elabora, proceso (SIC) y distribuye y cumple a cabalidad con las disposiciones normativas relativas. 2. Anexo Segundo. Permiso de Vertimientos: Mediante la Resolución 02403 emitida por la Secretaría de Ambiente de la Alcaldía Mayor de Bogotá se certifica que la compañía cumple con lo normado en materia de vertimientos. 3. Anexo Tercero. Certificado de carencia de informes por tráfico de estupefacientes: Mediante el cual el Ministerio de Justicia y del Derecho da cuenta de que la compañía no cuenta con informes ni investigaciones relacionadas con el tráfico de estupefacientes y por consiguiente la autoriza a utilizar sustancias contraladas. 4. Anexo Cuarto. Constancia de ratificación de nuestro plan de manejo ambiental. Suscrito por el Gerente de Planta y la coordinadora ambiental, en el cual se expone en detalle el riguroso plan de manejo ambiental que cumple la Compañía. Anuncia el representante legal que como quiera que, se han adjuntado las certificaciones de las entidades estatales encargadas de supervisar y acreditar el cumplimiento de la referida normatividad, se somete a criterio de este supervisor la necesidad de presentar documentación adicional al la información allegada. Es así como se verifica la presentación de las certificaciones, permisos, plan de manejo ambiental que fuera por nosotros relacionado en la descripción del desarrollo de las Fases I y II del aparte referido al desarrollo del objeto del contrato.</t>
  </si>
  <si>
    <t>10.     CONTRATAR LA AUDITORÍA DEL CONTRATO DE LA CLÁUSULA 14</t>
  </si>
  <si>
    <r>
      <rPr>
        <b/>
        <sz val="11.5"/>
        <color theme="1"/>
        <rFont val="Calibri"/>
        <family val="2"/>
        <scheme val="minor"/>
      </rPr>
      <t xml:space="preserve">7. </t>
    </r>
    <r>
      <rPr>
        <sz val="11.5"/>
        <color theme="1"/>
        <rFont val="Calibri"/>
        <family val="2"/>
        <scheme val="minor"/>
      </rPr>
      <t>Contratar por su cuenta la auditoria a que se refiere la cláusula décima quinta del presente contrato, mantenerla durante el término de duración del contrato y un (1) año más, e informar a 31 de marzo de cada año, sobre los resultados de la misma al Departamento Nacional de Planeación y al Comité de Estabilidad Jurídica.</t>
    </r>
  </si>
  <si>
    <t>La sociedad desde el inicio del contrato acudió a los servicios del Revisor Fiscal de la sociedad, JESÚS EDILSON SERRANO CUESTA, T.P.2351-T, quién emitió informe de auditoría, en el sentido de revisar y certificar el cumplimiento de los compromisos contractuales. 
Mediante Certificado de Representación de la Sociedad del 1 de septiembre de 2014 Rad. 1-2014-018529 del 2014-09-11, se comunicó que la persona jurídica encargada de la revisoría fiscal de la sociedad sería CROWE HORWATH CO S.A. CROWE HORWATH N.I.T. 830.000.818-9. Según la misma certificación funge como revisor fiscal principal ANA YANETH CEPEDA CASTAÑO, suplente SANDRA MILENA SANABRIA SIERRA.
De conformidad con lo anterior, han sido presentados de forma regular los siguientes informes, en las siguientes fechas:
1. 2008 – Abril 01 de 2009 – Rad.No.1-2009-010183 - (Fl.367);
2. 2009 – Mrz 31 de 2010;
3. 2010 – 31-03-2011 - 
4. 2011 – Abril 09 de 2012 – (Fl.1.033);
5. 2012 – Abril 09 de 2012 – Rad.No.1-2012-009047 – (Fl.1.007) y Mayo 2015 – Rad.No.1-2015-007183 – (Fl.1.049);
6. 2013 – Mayo 2015 – Rad.No.1-2015-007183 – (Fl.1.049), Rad.No.1-2015-007520 del 2015-05-14 (Fl.1.051);
7. 2014 – Mayo 2015 – Rad.No.1-2015-007183 – (Fl.1.049), Rad.No.1-2015-007520 del 2015-05-14 (Fl.1.051);
7. 2014 – Junio 2015 – Rad.No.1-2015-009581 del 2015-05-19 – (Fl.1.068 y ss.) y Certificación del 14 de mayo de 2015 (Fol.1.042).</t>
  </si>
  <si>
    <t>Mediante comunicación Rad. 2-2015-006512 del 2015-05-14 se solicitó al representante legal de AVESCO S.A. (Fol.1.059) se fue solicitado los informes de auditoría correspondientes a las vigencias 2012, 2013 y 2014. Es así como mediante Rad.No.1-2015-007183 (Fl.1.049) certifica el revisor fiscal de la sociedad CROWE HORWATH:
“1. Que la Compañía Comercial e Industrial la Sabana Avesco S.A.S. NIT.860.025.461-0 presenta cumplidamente las Declaraciones Tributarias que su actividad económica le demanda y paga el valor de los impuestos a cargo y a la fecha no tiene deudas pendientes con los municipios, departamentos y la nación por concepto de impuestos y contribuciones.
2. Que la Compañía Comercial e Industrial la Sabana Avesco S.A.S. NIT 860.025.461-0, de acuerdo a registros contables y planilla de pagos ha cumplido con el pago de sus obligaciones legales provenientes del sistema de seguridad social en salud, riesgos laborales, pensión, aportes a caja de compensación familiar, ICBF y SENA, en relación con sus empleados durante los años 2012, 2013 y 2014. Lo anterior en cumplimiento a lo establecido en el artículo 50 de la Ley 789/2002 en concordancia con el Art6. 1 de la Ley 828/2003. (Derogado por el Art. 32 de la Ley 1150 de 2007 (texto remplazado por el Art. 23 de la Ley 1150 de 2007).
En cumplimiento con el artículo 2 de la Ley 43 de 1990 mi firma como Revisor Fiscal en las Certificaciones se fundamenta en los libros de contabilidad. La información requerida que no es de carácter contable fue verificada con las fuentes indicadas.
La presente certificación se expide en Bogotá a los siete (07) días del mes de mayo 2015, a solicitud de la administración de la compañía.”
En atención a lo arriba trascrito, este Supervisor halla satisfecha las obligaciones para con los periodos 2012, 2013 y 2014 que le fuera solicitada. Mediante Rad.No.1-2015-007520 del 2015-05-14 (Fl.1.051) se informó respecto del Plan de Manejo Ambiental de AVESCO respecto de los periodos solicitados. 
Respecto del periodo 2014 mediante Rad.No.1-2015-009581 del 2015-05-19 – (Fl.1.068 y ss.) la sociedad adicionalmente presentó certificaciones respecto del 1. Cumplimiento de la disposiciones legales, 2. Cumplimiento de normas ambientales, y 3. Cumplimiento del Plan Maestro de Inversiones y Certificado de Manejo Ambiental AVESCO S.A.S. del 14 de mayo de 2015 (Fol.1.042).</t>
  </si>
  <si>
    <r>
      <rPr>
        <b/>
        <sz val="11.5"/>
        <color theme="1"/>
        <rFont val="Calibri"/>
        <family val="2"/>
        <scheme val="minor"/>
      </rPr>
      <t>8.</t>
    </r>
    <r>
      <rPr>
        <sz val="11.5"/>
        <color theme="1"/>
        <rFont val="Calibri"/>
        <family val="2"/>
        <scheme val="minor"/>
      </rPr>
      <t xml:space="preserve"> Responder las solicitudes de información requeridas por cualquiera de los miembros del Comité de Estabilidad Jurídica y/o por la NACIÓN.</t>
    </r>
  </si>
  <si>
    <t>11.     RESPONDER SOLICITUDES DE INFORMACIÓN</t>
  </si>
  <si>
    <t>Sobre la obligación del numeral 8 de la cláusula sexta del contrato, se menciona que el auditor no hace referencia en ninguno de sus informes al cumplimiento de esta obligación por parte del inversionista. Sin embargo, este supervisor pasa a revisar el cumplimiento de tales obligaciones.
De otra parte, se advierte, que la presente supervisión se limitada sólo a las solicitudes realizadas por parte de la Secretaría Técnica del Comité de Estabilidad Jurídica al inversionista, y no incorpora otras eventuales solicitudes que hayan realizado los otros miembros del Comité de estabilidad jurídica al inversionista.</t>
  </si>
  <si>
    <t>Llamar la atención al inversionista respecto del cumplimiento de la obligación pactada en los numerales séptimo y octavo de la cláusula sexta del contrato.</t>
  </si>
  <si>
    <t>Este Supervisor halla conformidad entre las obligaciones pactadas tanto en el contrato como en los Otrosíes modificatorios, razón por la cual no encuentra indicio que permita concluir en algún tipo de incumplimiento en cuanto a las obligaciones referidas a las Inversiones a cargo del inversionista. En este sentido, revisados los soportes allegados, se encuentra plena conformidad entre lo pactado contractualmente y su respectivo cumplimiento.</t>
  </si>
  <si>
    <t xml:space="preserve">La información colectada y revisada referida a la generación de empleos con ocasión del proyecto beneficiado con el contrato de estabilidad jurídica, no ofrece al evaluador información que permita suponer incumplimiento de las obligaciones de generación de empleo pactadas en el contrato. Por el contrario, tal como se observa en el cuadro comparativo que se presenta, para los años 2009 a 2011 la generación de empleos supera las expectativas pactadas en el contrato en un total al finalizar el quinto (5) periodo establecido para la generación de empleos en el proyecto, el cual alcanzó un 123% por encima de lo pactado.
</t>
  </si>
  <si>
    <t>12.      PRIMA DE ESTABILIDAD JURÍDICA</t>
  </si>
  <si>
    <r>
      <rPr>
        <b/>
        <sz val="11.5"/>
        <color theme="1"/>
        <rFont val="Calibri"/>
        <family val="2"/>
        <scheme val="minor"/>
      </rPr>
      <t>Prima de Estabilidad Jurídica.</t>
    </r>
    <r>
      <rPr>
        <sz val="11.5"/>
        <color theme="1"/>
        <rFont val="Calibri"/>
        <family val="2"/>
        <scheme val="minor"/>
      </rPr>
      <t xml:space="preserve"> El INVERSIONISTA pagará a la NACIÓN–MINISTERIO DE HACIENDA Y CRÉDITO PÚBLICO, en la Cuenta No. 61011110 de la DIRECCIÓN DEL TESORO NACIONAL – “Otras Tasa, Multas y Contribuciones no Especificadas”, Código 333, del Banco de la República, por concepto de la prima de estabilidad jurídica y de los intereses sobre ésta, a que se refiere el artículo quinto de la Ley 963 de 2005, el equivalente al uno por ciento (1%) del valor total de la inversión, es decir, la suma de CIENTO NOVENTA Y cinco millones quinientos veintinueve mil pesos M/Cte. ($195´529.000,oo M/Cte). Esta suma se adeudará desde la fecha de perfeccionamiento del presente contrato.</t>
    </r>
  </si>
  <si>
    <r>
      <t xml:space="preserve">CLÁUSULA NOVENA. </t>
    </r>
    <r>
      <rPr>
        <sz val="11.5"/>
        <color theme="1"/>
        <rFont val="Calibri"/>
        <family val="2"/>
        <scheme val="minor"/>
      </rPr>
      <t xml:space="preserve">Modificada por la Cláusula Cuarta del Otrosí No. 3 al Contrato EJ-03 de 2008. </t>
    </r>
    <r>
      <rPr>
        <b/>
        <sz val="11.5"/>
        <color theme="1"/>
        <rFont val="Calibri"/>
        <family val="2"/>
        <scheme val="minor"/>
      </rPr>
      <t>Forma de Pago de la Prima.</t>
    </r>
    <r>
      <rPr>
        <sz val="11.5"/>
        <color theme="1"/>
        <rFont val="Calibri"/>
        <family val="2"/>
        <scheme val="minor"/>
      </rPr>
      <t xml:space="preserve"> El INVERSIONISTA pagará por concepto de prima de estabilidad el equivalente a la diferencia entre el valor de la inversión pactada en el Otrosí No. 02 al Contrato EJ – 03 de 2008 suscrito el 28 de mayo de 2010 y el monto fijado en la cláusula anterior del presente documento en cuantía de tres millones veintinueve mil pesos M/Cte. ($3’029.000,00), pagaderos a la suscripción del presente otrosí.</t>
    </r>
  </si>
  <si>
    <r>
      <t xml:space="preserve">• En oficio del 3 de marzo de 2011 (Radicado No. 1-2011-011734), el inversionista allega a la Dirección de Productividad y Competitividad informe de auditoría de las obligaciones correspondientes al periodo 2010.
• En oficio del 19 de mayo de 2011 (Radicado No. 2-2011-014476) se le solicitó información sobre el monto de las inversiones ejecutadas por año en desarrollo del contrato de estabilidad jurídica el cual fue respondido mediante oficio de 16 de junio de 2011 (Radicado No. 1-2011-022265).
• En oficio del 3 de octubre de 2011 (Radicado No. 2-2011-040984) (Fol.936) se le solicitó información sobre la participación de la inversión extranjera directa en la composición de la inversión mencionada en el Contrato de Estabilidad Jurídica y el número de empleos directos generados año por año. El inversionista dio respuesta mediante comunicación de 13 de octubre de 2011 (Radicada con No. 1-2011-038537) (Fol.937), en la que informa que la sociedad no cuenta con inversión extranjera directa y efectúa una relación año a año de los empleos generados.
Nota: La Compañía Comercial e Industrial la Sabana Avesco S.A mediante oficio radicado 27 de agosto de 2012 (Rad. 1-2012-021942) (Fol. 1.021) remitió facturas contables que ascienden a COP $ 3.265.042.026, factura de maquinaria por US $ 311,500 y equipos de refrigeración mediante un comprobante de egresos por COP $ 293.509.166 (folio 1023), por lo cual en su momento se reportó y certificó el cumplimiento de las obligaciones a cargo de la empresa en materia de inversiones.
</t>
    </r>
    <r>
      <rPr>
        <b/>
        <sz val="11.5"/>
        <color rgb="FF000000"/>
        <rFont val="Calibri"/>
        <family val="2"/>
      </rPr>
      <t>Periodo 2014.</t>
    </r>
    <r>
      <rPr>
        <sz val="11.5"/>
        <color rgb="FF000000"/>
        <rFont val="Calibri"/>
        <family val="2"/>
      </rPr>
      <t xml:space="preserve"> Para este periodo el inversionista presenta el Informe de cumplimento del “Plan Maestro de Inversiones” (IV) comprometidas firmado por el representante legal de la compañía, sobre el cual informamos en el punto anterior. Adicionalmente el informe para el periodo 2014 presenta el “Resumen de Inversiones en Restaurantes y Planta de Producción” (Fols. 1.073 y 1.100), en el cual se evidencia el cumplimiento de inversiones durante los años 2006, 2007, 2008, 2009, 2010 y 2011 en concordancia con lo pactado en el Otrosí No. 3 suscrito el 21 de marzo de 2012 el cual entre otros aspecto modifica el monto de inversiones pactadas en el contrato EJ – 03 de 2008. Inversiones inicialmente pactadas por valor de $19.250’000.000 de pesos, las cuales se incrementan en el Otrosí 3 a $19.529’000.000. Con lo cual se incrementa la inversión inicialmente pactada en un monto de $279’000.000.
</t>
    </r>
  </si>
  <si>
    <t>De conformidad con la forma de pago de la prima pactada en el contrato, se hallan los respectivos soportes de pago de la prima, según lo estipulado en el contrato.
1. En oficio del 27 de diciembre de 2011 (Radicado No. 2-2011-051851) se le solicitó información al inversionista sobre los pagos de prima efectuados en desarrollo del contrato de EJ. El inversionista dio respuesta mediante comunicación de 28 de diciembre de 2011 (Radicada con No. 1-2011-047263), en la que anexa información requerida.
2. Mediante radicado 1-2012-018664 del 2012-07-19 (Fol. 1.013) AVESCO S.A., presenta el comprobante de la consignación de la extra-prima generada por el otrosí número 03 al contrato, en la cual se evidencia el pago por un valor de $3’029.000 por concepto de Extra Prima de Estabilidad Jurídica (Fol.1.014). 
De otra parte mediante radicado 2-2012-032878 del 2012-08-27 con referencia No. 1-2012-021581 (Fol.1.020) la Dirección de Productividad y Competitividad del MinCit dado el retraso en el pago de la prima adicional pactada en la cláusula cuarta del Otrosí No. 3 al contrato EJ – 03 de 2008, se causaron intereses moratorios por un periodo de 89 días corrientes lo cual generó un incremento en la deuda inicialmente pactada en el Otrosí de $86.043 M/Cte. Pago que se evidencia mediante comunicación de radicado 1-2012-022679 del 2012-09-04 (Fol.1.024 y 1.025). Igualmente en el expediente obran recibos de pagos con lo que evidencia que la prima se ha cancelado en su totalidad (Fol. 962 a 966, 1014 y 1025.)</t>
  </si>
  <si>
    <t>Las observaciones respecto del cumplimiento del pago de los periodos de pago para la prima de estabilidad jurídica, el tiempo de pago, son las siguientes:
1. Fueron pagados todos los valores correspondientes a los periodos pactados, y en la cuenta adecuada;
2. Los tiempos para efectuar los pagos fueron respetados.
3. En cuanto al cálculo de los intereses, de conformidad con los soportes existentes no es posible determinar un incumplimiento, máxime si se tiene en cuenta que el inversionista los pagó periódicamente. 
Es por ello que se hace necesario solicitar al inversionista cómo fue realizado el cálculo de la tasa de interés aplicada, es decir, cuál fue el valor de referencia de la tasa de interés utilizada para el cálculo de los intereses, esto de conformidad con el parágrafo de la cláusula novena del contrato que remite al: "...promedio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
4. En cuanto al pago de la prima pactada en el Otrosí No. 3 al Contrato 03 de 2008 se reporta el pleno y adecuado cumplimiento de lo pactado.
De conformidad con lo anterior este supervisor encuentra respecto del periodo 2014 que las obligaciones referidas a la prima de estabilidad jurídica y a sus intereses se encuentran debidamente pagadas, sin embargo, se hace necesario conocer cómo fue calculada la tasa del interés pagada por concepto de prima de estabilidad jurídica.</t>
  </si>
  <si>
    <r>
      <t xml:space="preserve">Solicitar la metodología del cálculo aplicado a los intereses pagados con ocasión de la prima de estabilidad jurídica, esto de conformidad con el parágrafo de la cláusula novena del contrato que remite al: </t>
    </r>
    <r>
      <rPr>
        <i/>
        <sz val="11.5"/>
        <color rgb="FF000000"/>
        <rFont val="Calibri"/>
        <family val="2"/>
      </rPr>
      <t>"...promedio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t>
    </r>
  </si>
  <si>
    <t>El contrato suscrito con AVESCO S.A. se viene adelantando sin alteraciones en cuanto al cumplimiento de sus obligaciones incluido el presente periodo 2014. 
En particular no se hallan anomalías que puedan generar algún tipo de alerta grave sobre el desarrollo del mismo. La auditoría se viene realizando sin observación distinta a la dilación injustificada en la presentación de los Informes de Auditoría correspondientes a los periodos 2012 y 2013.</t>
  </si>
  <si>
    <t>Fueron inspeccionados todos los documentos atinentes al seguimiento del contrato, entre ellos los siguientes:
1. Los diferentes informes de auditoría.  2. Los soportes documentales del expediente.</t>
  </si>
  <si>
    <t>CUMPLIMIENTO</t>
  </si>
  <si>
    <t>OBSERVACIONES GENERALES SOBRE LA EJECUCIÓN Y GRADO DE CUMPLIMIENTO DEL CONTRATO</t>
  </si>
  <si>
    <t>Oficio - DPC - 0__</t>
  </si>
  <si>
    <r>
      <t xml:space="preserve">OBJETO: Según la información reportada por el Revisor Fiscal del inversionista, se verifica el cumplimiento tanto de las obras, adecuaciones en materiales, planta y equipo como tal, razón por la cual no hay evidencia que suponga un eventual incumplimiento, razón por la cual tales obligaciones se reportan cumplidas.
INVERSIÓN. Según la información que fuera certificada por el revisor fiscal del inversionista, en materia de inversión este Supervisor halla conformidad entre las obligaciones pactadas tanto en el contrato como en los Otrosíes modificatorios, razón por la cual no encuentra indicio que permita concluir en algún tipo de incumplimiento en cuanto a las obligaciones referidas a las Inversiones a cargo del inversionista.
GENERACIÓN DE EMPLEO. Revisado el expediente y las correspondientes certificaciones en materia de generación de empleos, no ofrecen información que permita suponer incumplimiento de estas obligaciones pactadas en el contrato. Por el contrario, tal como se evidenció en la revisión realizada, para los años 2009 a 2011 la generación de empleos supera las expectativas pactadas en el contrato en un total al finalizar el periodo quinto (5) periodo establecido para la generación de empleos, el cual alcanzó un 123% por encima de lo pactado.
CUMPLIMIENTO DE LAS DISPOSICIONES LEGALES. Ninguna de las piezas del expediente permite inferir o refiere incumplimiento alguno en cuanto a la observancia en el cumplimiento de las disposiciones legales que regulan la actividad a la que se refiere la inversión, por lo cual dicha obligación se considera cumplida.
PAGO DE IMPUESTOS, TASAS, CONTRIBUCIONES Y SEGURIDAD SOCIAL. De la información recibida y revisada referida a las mencionadas obligaciones no se halló soporte que permita suponer mora o incumplimiento alguno sobre las mismas, por lo cual se éstas se reportan cumplidas.
CUMPLIMIENTO DE LA NORMATIVIDAD AMBIENTAL. No fue hallado soporte que permita suponer mora o incumplimiento de algunas de estas obligaciones, razón por la cual estas obligaciones se reportan cumplidas a la fecha.
CONTRATAR LA AUDITORÍA DEL CONTRATO DE LA CLÁUSULA 14. En diferentes comunicaciones se solicitó al representante legal de AVESCO S.A. (Fol.1.059) los Informes de Auditoría correspondientes a las vigencias 2012, 2013 y 2014, los cuales fueron presentados en el año 2015. Si bien, no se reporta incumplimiento de esta obligación, sí se evidencia una dilación de hasta dos años en su cumplimiento, e igualmente se verifica que tales moras en la presentación de la información no genera o conduce a otros incumplimientos. Razón por la cual se llamará la atención al inversionista en cuanto al cabal y oportuno cumplimiento de esta obligación para los futuros periodos.
RESPONDER SOLICITUDES DE INFORMACIÓN. En tanto que en el expediente del contrato se evidencia que, de una parte, los Informes de auditoría para los periodos 2012 y 2013 fueron presentados sólo hasta el año 2015, lo cual constituye una seria dilación en el cumplimiento de la obligación del numeral 8 de la cláusula sexta del contrato, de otra parte, tales obligaciones fueron cumplidas durante el periodo de vigencia del periodo de inversiones, lo cual sólo conlleva a la dilación formal en cuanto a la presentación periódica de los informes de auditoría. Razón por la cual dicho incumplimiento no se califica como dirimente respecto de la adecuada ejecución del contrato.
PRIMA DE ESTABILIDAD JURÍDICA. Con el objeto de tener claridad sobre el desarrollo del contrato se hace necesario solicitar la metodología del cálculo aplicado a los intereses pagados con ocasión de la prima de estabilidad jurídica, esto de conformidad con el parágrafo de la cláusula novena del contrato que remite al: "...promedio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
</t>
    </r>
    <r>
      <rPr>
        <b/>
        <u/>
        <sz val="11.5"/>
        <color theme="1"/>
        <rFont val="Calibri"/>
        <family val="2"/>
        <scheme val="minor"/>
      </rPr>
      <t>Nota</t>
    </r>
    <r>
      <rPr>
        <b/>
        <sz val="11.5"/>
        <color theme="1"/>
        <rFont val="Calibri"/>
        <family val="2"/>
        <scheme val="minor"/>
      </rPr>
      <t>:</t>
    </r>
    <r>
      <rPr>
        <sz val="11.5"/>
        <color theme="1"/>
        <rFont val="Calibri"/>
        <family val="2"/>
        <scheme val="minor"/>
      </rPr>
      <t xml:space="preserve"> En razón a lo anterior, esta Supervisión llamará la atención al inversionista respecto del cumplimiento de la obligación pactada en los numerales séptimo y octavo de la cláusula sexta del contrato. 
En cuanto a la prima de estabilidad jurídica se solicitará al inversionista la metodología del cálculo aplicada al cómputo de los intereses pagados con ocasión de dicha prima de estabilidad jurídica, lo cual se realizará en los términos arriba planteados.</t>
    </r>
  </si>
  <si>
    <t>En el expediente del contrato se evidencia que los Informes de auditoría para los periodos 2012 y 2013 fueron presentados solo hasta el año 2015, lo cual constituye una seria dilación en la presentación de tales informes, siendo el objeto de éstos el reportar y certificar los avances y estado de las obligaciones pactadas en el contrato.
La información correspondiente a los periodos mencionados, la cual fuera presentada mediante los radicados Nos.1-2015-007183 (Fl.1.049), No.1-2015-007520 del 2015-05-14 (Fl.1.051), y No.1-2015-009581 del 2015-05-19 (Fl.1.068 y ss.), informa sobre el estado y avance de las obligaciones contractuales. De lo informado, como ya se ha dicho, no se reporta incumplimiento diferente a la dilación en la presentación de los Informes de Auditoría acá mencionados.
En cuanto a la demora en la presentación de los informes, toda vez que ésta dilación no conlleva otro incumplimiento contractual, este Supervisor considera que la mencionada no constituye razón suficiente para declarar el incumplimiento contractual. Sin embargo, sí se considera necesario llamar la atención al inversionista en el sentido de que con las dilaciones mencionadas se crea un antecedente en cuanto a la mora en su cumplimiento, razón por la cual tal incumplimiento no debe volver a ocurrir en tanto se estaría reincidiendo en el incumplimiento parcial de la obligación contractual, la cual como se indica en el numeral 7 de la cláusula sexta del contrato tal informe de auditoría ha de presentarse de forma anual durante los meses de marzo y abril de cada año.</t>
  </si>
  <si>
    <t>INFORME DE SUPERVISIÓN DEL CONTRATO DE ESTABILIDAD JURÍDICA EJ–__ DE 20__ SUSCRITO ______</t>
  </si>
  <si>
    <t>Otrosí No. __</t>
  </si>
  <si>
    <t>__</t>
  </si>
  <si>
    <t>20__</t>
  </si>
  <si>
    <t>DESCRIPCIÓN CUMPLIMIENTO 20__</t>
  </si>
  <si>
    <t>OBSERVACIONES DE LA SUPERVISIÓN 20__</t>
  </si>
  <si>
    <t>ACCIONES Y/O RECOMENDACIONES  SUPERVISIÓN 20__</t>
  </si>
  <si>
    <t>INFORMACIÓN REPORTADA POR LA SOCIEDAD 20__</t>
  </si>
  <si>
    <t>ACCIONES Y/O RECOMENDACIONES SUPERVISIÓN 20__</t>
  </si>
  <si>
    <t>CLÁUSULA SEGUNDA
(Modificada por…)</t>
  </si>
  <si>
    <t>CLÁUSULA TERCERA
(Modificada por...)</t>
  </si>
  <si>
    <t>CLÁUSULA OCTAVA
(Modificada por…)</t>
  </si>
  <si>
    <t>CLÁUSULA NOVENA
(Modificada por…)</t>
  </si>
  <si>
    <t>CIIU -</t>
  </si>
  <si>
    <t xml:space="preserve">INFORME DE SUPERVISIÓN DE CONTRATO DE ESTABILIDAD JURÍDICA </t>
  </si>
  <si>
    <r>
      <t>(</t>
    </r>
    <r>
      <rPr>
        <b/>
        <sz val="10"/>
        <color rgb="FF000000"/>
        <rFont val="Verdana"/>
        <family val="2"/>
      </rPr>
      <t>DESDE</t>
    </r>
    <r>
      <rPr>
        <b/>
        <sz val="10"/>
        <color theme="1"/>
        <rFont val="Verdana"/>
        <family val="2"/>
      </rPr>
      <t xml:space="preserve"> Año-Mes-Día   </t>
    </r>
    <r>
      <rPr>
        <b/>
        <sz val="10"/>
        <color rgb="FF000000"/>
        <rFont val="Verdana"/>
        <family val="2"/>
      </rPr>
      <t>HASTA</t>
    </r>
    <r>
      <rPr>
        <b/>
        <sz val="10"/>
        <color theme="1"/>
        <rFont val="Verdana"/>
        <family val="2"/>
      </rPr>
      <t xml:space="preserve"> Año-Mes-Día)</t>
    </r>
  </si>
  <si>
    <t>Código:</t>
  </si>
  <si>
    <t>Versión:</t>
  </si>
  <si>
    <t>Fecha:</t>
  </si>
  <si>
    <r>
      <t>Proceso</t>
    </r>
    <r>
      <rPr>
        <sz val="9"/>
        <color rgb="FF000000"/>
        <rFont val="Verdana"/>
        <family val="2"/>
      </rPr>
      <t xml:space="preserve"> </t>
    </r>
    <r>
      <rPr>
        <b/>
        <sz val="9"/>
        <color rgb="FF000000"/>
        <rFont val="Verdana"/>
        <family val="2"/>
      </rPr>
      <t>Fomento al desarrollo economico sostenible y a la oferta de valor de bienes y servicios</t>
    </r>
  </si>
  <si>
    <t>DO-FM-007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</si>
</sst>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0_);\(&quot;$&quot;\ #,##0.00\)"/>
    <numFmt numFmtId="165" formatCode="_(&quot;$&quot;\ * #,##0.00_);_(&quot;$&quot;\ * \(#,##0.00\);_(&quot;$&quot;\ * &quot;-&quot;??_);_(@_)"/>
    <numFmt numFmtId="166" formatCode="_(* #,##0.00_);_(* \(#,##0.00\);_(* &quot;-&quot;??_);_(@_)"/>
    <numFmt numFmtId="167" formatCode="#,##0_ ;\-#,##0\ "/>
    <numFmt numFmtId="168" formatCode="dd/mm/yyyy;@"/>
    <numFmt numFmtId="169" formatCode="&quot;$&quot;\ #,##0.00"/>
    <numFmt numFmtId="170" formatCode="0.0%"/>
    <numFmt numFmtId="171" formatCode="&quot;$&quot;\ #,##0"/>
    <numFmt numFmtId="172" formatCode="[$-240A]d&quot; de &quot;mmmm&quot; de &quot;yyyy;@"/>
  </numFmts>
  <fonts count="45" x14ac:knownFonts="1">
    <font>
      <sz val="11"/>
      <color theme="1"/>
      <name val="Calibri"/>
      <family val="2"/>
      <scheme val="minor"/>
    </font>
    <font>
      <sz val="11"/>
      <color theme="1"/>
      <name val="Calibri"/>
      <family val="2"/>
      <scheme val="minor"/>
    </font>
    <font>
      <b/>
      <sz val="12"/>
      <color theme="1"/>
      <name val="Calibri"/>
      <family val="2"/>
      <scheme val="minor"/>
    </font>
    <font>
      <b/>
      <sz val="11.5"/>
      <color theme="1"/>
      <name val="Arial"/>
      <family val="2"/>
    </font>
    <font>
      <sz val="11.5"/>
      <color theme="1"/>
      <name val="Calibri"/>
      <family val="2"/>
      <scheme val="minor"/>
    </font>
    <font>
      <b/>
      <sz val="11.5"/>
      <color theme="1"/>
      <name val="Calibri"/>
      <family val="2"/>
      <scheme val="minor"/>
    </font>
    <font>
      <b/>
      <sz val="11.5"/>
      <color theme="0"/>
      <name val="Calibri"/>
      <family val="2"/>
      <scheme val="minor"/>
    </font>
    <font>
      <u/>
      <sz val="11"/>
      <color theme="10"/>
      <name val="Calibri"/>
      <family val="2"/>
      <scheme val="minor"/>
    </font>
    <font>
      <sz val="11.5"/>
      <name val="Calibri"/>
      <family val="2"/>
      <scheme val="minor"/>
    </font>
    <font>
      <b/>
      <sz val="14"/>
      <color theme="1"/>
      <name val="Calibri"/>
      <family val="2"/>
      <scheme val="minor"/>
    </font>
    <font>
      <sz val="11.5"/>
      <color theme="3"/>
      <name val="Calibri"/>
      <family val="2"/>
      <scheme val="minor"/>
    </font>
    <font>
      <u/>
      <sz val="11.5"/>
      <color theme="1"/>
      <name val="Calibri"/>
      <family val="2"/>
      <scheme val="minor"/>
    </font>
    <font>
      <b/>
      <u/>
      <sz val="11.5"/>
      <color theme="1"/>
      <name val="Calibri"/>
      <family val="2"/>
      <scheme val="minor"/>
    </font>
    <font>
      <sz val="9"/>
      <color indexed="81"/>
      <name val="Tahoma"/>
      <family val="2"/>
    </font>
    <font>
      <b/>
      <sz val="9"/>
      <color indexed="81"/>
      <name val="Tahoma"/>
      <family val="2"/>
    </font>
    <font>
      <b/>
      <sz val="13"/>
      <color theme="1"/>
      <name val="Calibri"/>
      <family val="2"/>
      <scheme val="minor"/>
    </font>
    <font>
      <sz val="12"/>
      <color indexed="81"/>
      <name val="Tahoma"/>
      <family val="2"/>
    </font>
    <font>
      <sz val="14"/>
      <color theme="1"/>
      <name val="Calibri"/>
      <family val="2"/>
      <scheme val="minor"/>
    </font>
    <font>
      <b/>
      <sz val="11.5"/>
      <color rgb="FF000000"/>
      <name val="Calibri"/>
      <family val="2"/>
    </font>
    <font>
      <sz val="11.5"/>
      <color rgb="FF000000"/>
      <name val="Calibri"/>
      <family val="2"/>
    </font>
    <font>
      <b/>
      <sz val="11.5"/>
      <color rgb="FFFFFFFF"/>
      <name val="Calibri"/>
      <family val="2"/>
    </font>
    <font>
      <b/>
      <sz val="11.5"/>
      <color theme="0" tint="-0.499984740745262"/>
      <name val="Calibri"/>
      <family val="2"/>
      <scheme val="minor"/>
    </font>
    <font>
      <b/>
      <sz val="11.5"/>
      <color theme="7" tint="0.39997558519241921"/>
      <name val="Calibri"/>
      <family val="2"/>
      <scheme val="minor"/>
    </font>
    <font>
      <b/>
      <sz val="11.5"/>
      <name val="Calibri"/>
      <family val="2"/>
      <scheme val="minor"/>
    </font>
    <font>
      <b/>
      <sz val="11"/>
      <color rgb="FF000000"/>
      <name val="Calibri"/>
      <family val="2"/>
    </font>
    <font>
      <sz val="11"/>
      <color theme="1"/>
      <name val="Calibri"/>
      <family val="2"/>
    </font>
    <font>
      <b/>
      <sz val="18"/>
      <color rgb="FF000000"/>
      <name val="Wingdings 2"/>
      <family val="1"/>
      <charset val="2"/>
    </font>
    <font>
      <b/>
      <sz val="16"/>
      <color theme="1"/>
      <name val="Calibri"/>
      <family val="2"/>
      <scheme val="minor"/>
    </font>
    <font>
      <b/>
      <sz val="14"/>
      <color theme="1"/>
      <name val="Arial"/>
      <family val="2"/>
    </font>
    <font>
      <b/>
      <i/>
      <sz val="11.5"/>
      <color theme="1"/>
      <name val="Calibri"/>
      <family val="2"/>
      <scheme val="minor"/>
    </font>
    <font>
      <b/>
      <i/>
      <sz val="11.5"/>
      <name val="Calibri"/>
      <family val="2"/>
      <scheme val="minor"/>
    </font>
    <font>
      <b/>
      <sz val="16"/>
      <color rgb="FF000000"/>
      <name val="Calibri"/>
      <family val="2"/>
    </font>
    <font>
      <b/>
      <i/>
      <sz val="16"/>
      <color theme="1"/>
      <name val="Calibri"/>
      <family val="2"/>
      <scheme val="minor"/>
    </font>
    <font>
      <sz val="16"/>
      <color theme="1"/>
      <name val="Calibri"/>
      <family val="2"/>
      <scheme val="minor"/>
    </font>
    <font>
      <i/>
      <u/>
      <sz val="11.5"/>
      <color theme="1"/>
      <name val="Calibri"/>
      <family val="2"/>
      <scheme val="minor"/>
    </font>
    <font>
      <i/>
      <sz val="11.5"/>
      <color rgb="FF000000"/>
      <name val="Calibri"/>
      <family val="2"/>
    </font>
    <font>
      <b/>
      <sz val="10"/>
      <color theme="1"/>
      <name val="Verdana"/>
      <family val="2"/>
    </font>
    <font>
      <b/>
      <sz val="10"/>
      <color rgb="FF000000"/>
      <name val="Verdana"/>
      <family val="2"/>
    </font>
    <font>
      <b/>
      <sz val="10"/>
      <name val="Verdana"/>
      <family val="2"/>
    </font>
    <font>
      <sz val="11"/>
      <name val="Verdana"/>
      <family val="2"/>
    </font>
    <font>
      <b/>
      <sz val="9"/>
      <color rgb="FF000000"/>
      <name val="Verdana"/>
      <family val="2"/>
    </font>
    <font>
      <sz val="9"/>
      <color rgb="FF000000"/>
      <name val="Verdana"/>
      <family val="2"/>
    </font>
    <font>
      <b/>
      <sz val="12"/>
      <color rgb="FF000000"/>
      <name val="Verdana"/>
      <family val="2"/>
    </font>
    <font>
      <b/>
      <sz val="8"/>
      <color rgb="FF000000"/>
      <name val="Verdana"/>
      <family val="2"/>
    </font>
    <font>
      <sz val="8"/>
      <color rgb="FF000000"/>
      <name val="Verdana"/>
      <family val="2"/>
    </font>
  </fonts>
  <fills count="31">
    <fill>
      <patternFill patternType="none"/>
    </fill>
    <fill>
      <patternFill patternType="gray125"/>
    </fill>
    <fill>
      <patternFill patternType="solid">
        <fgColor rgb="FFFFC000"/>
        <bgColor indexed="64"/>
      </patternFill>
    </fill>
    <fill>
      <patternFill patternType="solid">
        <fgColor theme="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rgb="FFDDD9C4"/>
        <bgColor rgb="FF000000"/>
      </patternFill>
    </fill>
    <fill>
      <patternFill patternType="solid">
        <fgColor rgb="FFF2F2F2"/>
        <bgColor rgb="FF000000"/>
      </patternFill>
    </fill>
    <fill>
      <patternFill patternType="solid">
        <fgColor rgb="FF538DD5"/>
        <bgColor rgb="FF000000"/>
      </patternFill>
    </fill>
    <fill>
      <patternFill patternType="solid">
        <fgColor rgb="FFC5D9F1"/>
        <bgColor rgb="FF000000"/>
      </patternFill>
    </fill>
    <fill>
      <patternFill patternType="solid">
        <fgColor rgb="FF8DC2E2"/>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bgColor rgb="FF000000"/>
      </patternFill>
    </fill>
    <fill>
      <patternFill patternType="solid">
        <fgColor rgb="FFFF9933"/>
        <bgColor indexed="64"/>
      </patternFill>
    </fill>
    <fill>
      <patternFill patternType="solid">
        <fgColor rgb="FFFFE269"/>
        <bgColor indexed="64"/>
      </patternFill>
    </fill>
    <fill>
      <patternFill patternType="solid">
        <fgColor rgb="FFFFD521"/>
        <bgColor indexed="64"/>
      </patternFill>
    </fill>
    <fill>
      <patternFill patternType="solid">
        <fgColor rgb="FFFFD833"/>
        <bgColor indexed="64"/>
      </patternFill>
    </fill>
    <fill>
      <patternFill patternType="solid">
        <fgColor rgb="FFBFBFBF"/>
        <bgColor indexed="64"/>
      </patternFill>
    </fill>
    <fill>
      <patternFill patternType="solid">
        <fgColor rgb="FFFFFFFF"/>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diagonal/>
    </border>
    <border>
      <left/>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165" fontId="1" fillId="0" borderId="0" applyFont="0" applyFill="0" applyBorder="0" applyAlignment="0" applyProtection="0"/>
    <xf numFmtId="166" fontId="1" fillId="0" borderId="0" applyFont="0" applyFill="0" applyBorder="0" applyAlignment="0" applyProtection="0"/>
  </cellStyleXfs>
  <cellXfs count="622">
    <xf numFmtId="0" fontId="0" fillId="0" borderId="0" xfId="0"/>
    <xf numFmtId="0" fontId="3" fillId="0" borderId="0" xfId="0" applyFont="1" applyAlignment="1">
      <alignment vertical="center"/>
    </xf>
    <xf numFmtId="0" fontId="4" fillId="0" borderId="0" xfId="0" applyFont="1"/>
    <xf numFmtId="0" fontId="3" fillId="0" borderId="0" xfId="0" applyFont="1" applyAlignment="1">
      <alignment horizontal="center" vertical="center"/>
    </xf>
    <xf numFmtId="0" fontId="4" fillId="2" borderId="0" xfId="0" applyFont="1" applyFill="1"/>
    <xf numFmtId="0" fontId="5" fillId="0" borderId="0" xfId="0" applyFont="1"/>
    <xf numFmtId="0" fontId="4" fillId="2" borderId="0" xfId="0" applyFont="1" applyFill="1" applyAlignment="1">
      <alignment horizontal="center" wrapText="1"/>
    </xf>
    <xf numFmtId="0" fontId="4" fillId="0" borderId="0" xfId="0" applyFont="1" applyAlignment="1">
      <alignment horizont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9" borderId="0" xfId="0" applyFont="1" applyFill="1" applyAlignment="1">
      <alignment horizontal="center" wrapText="1"/>
    </xf>
    <xf numFmtId="0" fontId="6" fillId="8"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0" borderId="4" xfId="0" applyFont="1" applyBorder="1" applyAlignment="1">
      <alignment horizontal="center" wrapText="1"/>
    </xf>
    <xf numFmtId="0" fontId="4" fillId="7" borderId="4"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3" fontId="4" fillId="7" borderId="4"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wrapText="1"/>
    </xf>
    <xf numFmtId="0" fontId="4" fillId="5"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5" borderId="7" xfId="0" applyFont="1" applyFill="1" applyBorder="1" applyAlignment="1">
      <alignment horizontal="center" vertical="center" wrapText="1"/>
    </xf>
    <xf numFmtId="0" fontId="4" fillId="7" borderId="1" xfId="0" applyFont="1" applyFill="1" applyBorder="1" applyAlignment="1">
      <alignment horizontal="center" vertical="center" wrapText="1"/>
    </xf>
    <xf numFmtId="3" fontId="4"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4" fillId="11" borderId="0" xfId="0" applyFont="1" applyFill="1" applyAlignment="1">
      <alignment horizontal="center" wrapText="1"/>
    </xf>
    <xf numFmtId="0" fontId="5"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3" fontId="4" fillId="7" borderId="8" xfId="0" applyNumberFormat="1" applyFont="1" applyFill="1" applyBorder="1" applyAlignment="1">
      <alignment horizontal="center" vertical="center" wrapText="1"/>
    </xf>
    <xf numFmtId="0" fontId="4" fillId="5" borderId="8" xfId="0" applyFont="1" applyFill="1" applyBorder="1" applyAlignment="1">
      <alignment horizontal="center" wrapText="1"/>
    </xf>
    <xf numFmtId="9" fontId="4" fillId="5" borderId="4" xfId="1" applyFont="1" applyFill="1" applyBorder="1" applyAlignment="1">
      <alignment horizontal="center" vertical="center" wrapText="1"/>
    </xf>
    <xf numFmtId="3" fontId="4" fillId="4" borderId="8"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5" fillId="0" borderId="0" xfId="0" applyFont="1" applyAlignment="1">
      <alignment vertical="center" wrapText="1"/>
    </xf>
    <xf numFmtId="166" fontId="5" fillId="0" borderId="0" xfId="0" applyNumberFormat="1" applyFont="1" applyAlignment="1">
      <alignment horizontal="center" vertical="center" wrapText="1"/>
    </xf>
    <xf numFmtId="0" fontId="5" fillId="13" borderId="0" xfId="0" applyFont="1" applyFill="1" applyAlignment="1">
      <alignment horizontal="left" wrapText="1"/>
    </xf>
    <xf numFmtId="0" fontId="4" fillId="13" borderId="0" xfId="0" applyFont="1" applyFill="1" applyAlignment="1">
      <alignment horizontal="center" wrapText="1"/>
    </xf>
    <xf numFmtId="0" fontId="4" fillId="13" borderId="4" xfId="0" applyFont="1" applyFill="1" applyBorder="1" applyAlignment="1">
      <alignment horizontal="center" vertical="center" wrapText="1"/>
    </xf>
    <xf numFmtId="3" fontId="4" fillId="4" borderId="4" xfId="0" applyNumberFormat="1" applyFont="1" applyFill="1" applyBorder="1" applyAlignment="1">
      <alignment horizontal="distributed" vertical="center" wrapText="1" indent="1"/>
    </xf>
    <xf numFmtId="0" fontId="8" fillId="5" borderId="4" xfId="0" applyFont="1" applyFill="1" applyBorder="1" applyAlignment="1">
      <alignment horizontal="distributed" vertical="center" wrapText="1" indent="1"/>
    </xf>
    <xf numFmtId="0" fontId="4" fillId="5" borderId="4" xfId="0" applyFont="1" applyFill="1" applyBorder="1" applyAlignment="1">
      <alignment horizontal="distributed" vertical="center" wrapText="1" indent="1"/>
    </xf>
    <xf numFmtId="170" fontId="4" fillId="5" borderId="4" xfId="1" quotePrefix="1" applyNumberFormat="1" applyFont="1" applyFill="1" applyBorder="1" applyAlignment="1">
      <alignment horizontal="center" vertical="center" wrapText="1"/>
    </xf>
    <xf numFmtId="0" fontId="4" fillId="7" borderId="0" xfId="0" applyFont="1" applyFill="1" applyAlignment="1">
      <alignment horizontal="center" vertical="center" wrapText="1"/>
    </xf>
    <xf numFmtId="3" fontId="4" fillId="7" borderId="0" xfId="0" applyNumberFormat="1" applyFont="1" applyFill="1" applyAlignment="1">
      <alignment horizontal="center" vertical="center" wrapText="1"/>
    </xf>
    <xf numFmtId="4" fontId="4" fillId="13" borderId="0" xfId="0" applyNumberFormat="1" applyFont="1" applyFill="1" applyAlignment="1">
      <alignment horizontal="center" vertical="center" wrapText="1"/>
    </xf>
    <xf numFmtId="3" fontId="4" fillId="13" borderId="0" xfId="0" applyNumberFormat="1" applyFont="1" applyFill="1" applyAlignment="1">
      <alignment horizontal="distributed" vertical="center" wrapText="1" indent="1"/>
    </xf>
    <xf numFmtId="0" fontId="4" fillId="13" borderId="0" xfId="0" applyFont="1" applyFill="1" applyAlignment="1">
      <alignment horizontal="center" vertical="center" wrapText="1"/>
    </xf>
    <xf numFmtId="9" fontId="4" fillId="13" borderId="0" xfId="1" applyFont="1" applyFill="1" applyBorder="1" applyAlignment="1">
      <alignment horizontal="center" vertical="center" wrapText="1"/>
    </xf>
    <xf numFmtId="170" fontId="4" fillId="13" borderId="0" xfId="1" quotePrefix="1" applyNumberFormat="1" applyFont="1" applyFill="1" applyBorder="1" applyAlignment="1">
      <alignment horizontal="center" vertical="center" wrapText="1"/>
    </xf>
    <xf numFmtId="0" fontId="8" fillId="13" borderId="0" xfId="0" applyFont="1" applyFill="1" applyAlignment="1">
      <alignment horizontal="distributed" vertical="center" wrapText="1" indent="1"/>
    </xf>
    <xf numFmtId="0" fontId="4" fillId="13" borderId="0" xfId="0" applyFont="1" applyFill="1" applyAlignment="1">
      <alignment horizontal="distributed" vertical="center" wrapText="1" indent="1"/>
    </xf>
    <xf numFmtId="0" fontId="4" fillId="0" borderId="0" xfId="0" applyFont="1" applyAlignment="1">
      <alignment horizontal="distributed" vertical="center" wrapText="1" indent="1"/>
    </xf>
    <xf numFmtId="3" fontId="4" fillId="4" borderId="0" xfId="0" applyNumberFormat="1" applyFont="1" applyFill="1" applyAlignment="1">
      <alignment horizontal="center" vertical="center" wrapText="1"/>
    </xf>
    <xf numFmtId="3" fontId="4" fillId="4" borderId="0" xfId="0" applyNumberFormat="1" applyFont="1" applyFill="1" applyAlignment="1">
      <alignment horizontal="distributed" vertical="center" wrapText="1" inden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9" fontId="4" fillId="5" borderId="0" xfId="1" applyFont="1" applyFill="1" applyBorder="1" applyAlignment="1">
      <alignment horizontal="center" vertical="center" wrapText="1"/>
    </xf>
    <xf numFmtId="170" fontId="4" fillId="5" borderId="0" xfId="1" quotePrefix="1" applyNumberFormat="1" applyFont="1" applyFill="1" applyBorder="1" applyAlignment="1">
      <alignment horizontal="center" vertical="center" wrapText="1"/>
    </xf>
    <xf numFmtId="0" fontId="4" fillId="5" borderId="0" xfId="0" applyFont="1" applyFill="1" applyAlignment="1">
      <alignment horizontal="distributed" vertical="center" wrapText="1" indent="1"/>
    </xf>
    <xf numFmtId="0" fontId="4" fillId="5" borderId="0" xfId="0" applyFont="1" applyFill="1" applyAlignment="1">
      <alignment horizontal="center" wrapText="1"/>
    </xf>
    <xf numFmtId="0" fontId="4" fillId="7" borderId="0" xfId="0" applyFont="1" applyFill="1" applyAlignment="1">
      <alignment horizontal="distributed" vertical="center" wrapText="1" indent="1"/>
    </xf>
    <xf numFmtId="3" fontId="4" fillId="0" borderId="0" xfId="0" applyNumberFormat="1" applyFont="1" applyAlignment="1">
      <alignment horizontal="distributed" vertical="center" wrapText="1" indent="1"/>
    </xf>
    <xf numFmtId="0" fontId="5" fillId="7" borderId="1" xfId="0" applyFont="1" applyFill="1" applyBorder="1" applyAlignment="1">
      <alignment vertical="center" wrapText="1"/>
    </xf>
    <xf numFmtId="0" fontId="5" fillId="7"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3" xfId="0" applyFont="1" applyFill="1" applyBorder="1" applyAlignment="1">
      <alignment vertical="center" wrapText="1"/>
    </xf>
    <xf numFmtId="0" fontId="4" fillId="0" borderId="10" xfId="0" applyFont="1" applyBorder="1" applyAlignment="1">
      <alignment horizontal="distributed" vertical="center" wrapText="1" indent="1"/>
    </xf>
    <xf numFmtId="0" fontId="4" fillId="5" borderId="8" xfId="0" applyFont="1" applyFill="1" applyBorder="1" applyAlignment="1">
      <alignment horizontal="distributed" vertical="center" wrapText="1" indent="1"/>
    </xf>
    <xf numFmtId="0" fontId="5" fillId="13" borderId="0" xfId="0" applyFont="1" applyFill="1" applyAlignment="1">
      <alignment vertical="center"/>
    </xf>
    <xf numFmtId="3" fontId="5" fillId="13" borderId="0" xfId="0" applyNumberFormat="1" applyFont="1" applyFill="1" applyAlignment="1">
      <alignment horizontal="center" vertical="center" wrapText="1"/>
    </xf>
    <xf numFmtId="10" fontId="4" fillId="13" borderId="0" xfId="1" applyNumberFormat="1" applyFont="1" applyFill="1" applyBorder="1" applyAlignment="1">
      <alignment horizontal="center" vertical="center" wrapText="1"/>
    </xf>
    <xf numFmtId="0" fontId="5" fillId="13" borderId="0" xfId="0" applyFont="1" applyFill="1" applyAlignment="1">
      <alignment horizontal="center" vertical="center" wrapText="1"/>
    </xf>
    <xf numFmtId="0" fontId="5" fillId="0" borderId="0" xfId="0" applyFont="1" applyAlignment="1">
      <alignment vertical="center"/>
    </xf>
    <xf numFmtId="10" fontId="4" fillId="0" borderId="0" xfId="1" applyNumberFormat="1" applyFont="1" applyFill="1" applyBorder="1" applyAlignment="1">
      <alignment horizontal="center" vertical="center" wrapText="1"/>
    </xf>
    <xf numFmtId="0" fontId="4" fillId="5" borderId="4" xfId="0" quotePrefix="1" applyFont="1" applyFill="1" applyBorder="1" applyAlignment="1">
      <alignment horizontal="center" vertical="center" wrapText="1"/>
    </xf>
    <xf numFmtId="0" fontId="4" fillId="5" borderId="8" xfId="0" applyFont="1" applyFill="1" applyBorder="1" applyAlignment="1">
      <alignment horizontal="justify" vertical="center" wrapText="1"/>
    </xf>
    <xf numFmtId="9" fontId="4" fillId="4" borderId="4" xfId="0" applyNumberFormat="1" applyFont="1" applyFill="1" applyBorder="1" applyAlignment="1">
      <alignment horizontal="center" vertical="center" wrapText="1"/>
    </xf>
    <xf numFmtId="0" fontId="4" fillId="13" borderId="12" xfId="0" applyFont="1" applyFill="1" applyBorder="1" applyAlignment="1">
      <alignment horizontal="center" vertical="center" wrapText="1"/>
    </xf>
    <xf numFmtId="0" fontId="4" fillId="13" borderId="12" xfId="0" applyFont="1" applyFill="1" applyBorder="1" applyAlignment="1">
      <alignment horizontal="distributed" vertical="center" wrapText="1" indent="1"/>
    </xf>
    <xf numFmtId="3" fontId="4" fillId="13" borderId="12" xfId="0" applyNumberFormat="1" applyFont="1" applyFill="1" applyBorder="1" applyAlignment="1">
      <alignment horizontal="distributed" vertical="center" wrapText="1" indent="1"/>
    </xf>
    <xf numFmtId="0" fontId="4" fillId="9"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5" fillId="13" borderId="4" xfId="0" applyFont="1" applyFill="1" applyBorder="1" applyAlignment="1">
      <alignment horizontal="distributed" vertical="center" wrapText="1" indent="1"/>
    </xf>
    <xf numFmtId="0" fontId="5" fillId="9" borderId="4" xfId="0" applyFont="1" applyFill="1" applyBorder="1" applyAlignment="1">
      <alignment horizontal="center" vertical="center" wrapText="1"/>
    </xf>
    <xf numFmtId="3" fontId="4" fillId="13" borderId="4" xfId="0" applyNumberFormat="1" applyFont="1" applyFill="1" applyBorder="1" applyAlignment="1">
      <alignment horizontal="left" vertical="center" wrapText="1" indent="1"/>
    </xf>
    <xf numFmtId="0" fontId="4" fillId="6" borderId="4" xfId="0" applyFont="1" applyFill="1" applyBorder="1" applyAlignment="1">
      <alignment horizontal="justify" vertical="center" wrapText="1"/>
    </xf>
    <xf numFmtId="3" fontId="4" fillId="13" borderId="12" xfId="0" applyNumberFormat="1" applyFont="1" applyFill="1" applyBorder="1" applyAlignment="1">
      <alignment horizontal="left" vertical="center" wrapText="1" indent="1"/>
    </xf>
    <xf numFmtId="0" fontId="4" fillId="13" borderId="12" xfId="0" applyFont="1" applyFill="1" applyBorder="1" applyAlignment="1">
      <alignment horizontal="left" vertical="center" wrapText="1" indent="3"/>
    </xf>
    <xf numFmtId="3" fontId="4" fillId="13" borderId="12" xfId="0" applyNumberFormat="1" applyFont="1" applyFill="1" applyBorder="1" applyAlignment="1">
      <alignment horizontal="center" vertical="center" wrapText="1"/>
    </xf>
    <xf numFmtId="9" fontId="4" fillId="13" borderId="12" xfId="0" applyNumberFormat="1" applyFont="1" applyFill="1" applyBorder="1" applyAlignment="1">
      <alignment horizontal="center" vertical="center" wrapText="1"/>
    </xf>
    <xf numFmtId="0" fontId="4" fillId="13" borderId="12" xfId="0" applyFont="1" applyFill="1" applyBorder="1" applyAlignment="1">
      <alignment horizontal="justify" vertical="center" wrapText="1"/>
    </xf>
    <xf numFmtId="3" fontId="4" fillId="13" borderId="4" xfId="0" quotePrefix="1" applyNumberFormat="1" applyFont="1" applyFill="1" applyBorder="1" applyAlignment="1">
      <alignment horizontal="right" vertical="center" wrapText="1" indent="6"/>
    </xf>
    <xf numFmtId="171" fontId="5" fillId="13" borderId="4" xfId="0" quotePrefix="1" applyNumberFormat="1" applyFont="1" applyFill="1" applyBorder="1" applyAlignment="1">
      <alignment horizontal="right" vertical="center" wrapText="1" indent="6"/>
    </xf>
    <xf numFmtId="3" fontId="5" fillId="9" borderId="4" xfId="0" applyNumberFormat="1" applyFont="1" applyFill="1" applyBorder="1" applyAlignment="1">
      <alignment horizontal="center" vertical="center" wrapText="1"/>
    </xf>
    <xf numFmtId="0" fontId="4" fillId="6" borderId="4" xfId="0" applyFont="1" applyFill="1" applyBorder="1" applyAlignment="1">
      <alignment horizontal="distributed" vertical="center" wrapText="1" indent="1"/>
    </xf>
    <xf numFmtId="0" fontId="4" fillId="9" borderId="4" xfId="0" applyFont="1" applyFill="1" applyBorder="1" applyAlignment="1">
      <alignment horizontal="distributed" vertical="center" wrapText="1" indent="1"/>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0" fontId="4" fillId="4" borderId="4" xfId="0" applyFont="1" applyFill="1" applyBorder="1" applyAlignment="1">
      <alignment horizontal="distributed" vertical="center" wrapText="1" indent="1"/>
    </xf>
    <xf numFmtId="3" fontId="5" fillId="13" borderId="4" xfId="0" applyNumberFormat="1" applyFont="1" applyFill="1" applyBorder="1" applyAlignment="1">
      <alignment horizontal="center" vertical="center" wrapText="1"/>
    </xf>
    <xf numFmtId="0" fontId="4" fillId="9" borderId="4" xfId="0" quotePrefix="1" applyFont="1" applyFill="1" applyBorder="1" applyAlignment="1">
      <alignment horizontal="distributed" vertical="center" wrapText="1" indent="1"/>
    </xf>
    <xf numFmtId="3" fontId="5" fillId="9" borderId="4" xfId="0" quotePrefix="1" applyNumberFormat="1" applyFont="1" applyFill="1" applyBorder="1" applyAlignment="1">
      <alignment horizontal="center" vertical="center" wrapText="1"/>
    </xf>
    <xf numFmtId="9" fontId="5" fillId="9" borderId="4" xfId="0" applyNumberFormat="1" applyFont="1" applyFill="1" applyBorder="1" applyAlignment="1">
      <alignment horizontal="distributed" vertical="center" wrapText="1" indent="1"/>
    </xf>
    <xf numFmtId="9" fontId="5" fillId="9" borderId="4" xfId="1" quotePrefix="1" applyFont="1" applyFill="1" applyBorder="1" applyAlignment="1">
      <alignment horizontal="center" vertical="center" wrapText="1"/>
    </xf>
    <xf numFmtId="9" fontId="5" fillId="9" borderId="4" xfId="0" quotePrefix="1"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0" borderId="0" xfId="0" applyFont="1" applyAlignment="1">
      <alignment horizontal="justify" vertical="center" wrapText="1"/>
    </xf>
    <xf numFmtId="0" fontId="19" fillId="0" borderId="0" xfId="0" applyFont="1" applyAlignment="1">
      <alignment horizontal="center" wrapText="1"/>
    </xf>
    <xf numFmtId="0" fontId="19" fillId="15" borderId="0" xfId="0" applyFont="1" applyFill="1" applyAlignment="1">
      <alignment horizontal="center" wrapText="1"/>
    </xf>
    <xf numFmtId="0" fontId="18" fillId="0" borderId="0" xfId="0" applyFont="1" applyAlignment="1">
      <alignment horizontal="center" wrapText="1"/>
    </xf>
    <xf numFmtId="0" fontId="18" fillId="16" borderId="4" xfId="0" applyFont="1" applyFill="1" applyBorder="1" applyAlignment="1">
      <alignment horizontal="center" vertical="center" wrapText="1"/>
    </xf>
    <xf numFmtId="0" fontId="18" fillId="0" borderId="4" xfId="0" applyFont="1" applyBorder="1" applyAlignment="1">
      <alignment horizontal="center" vertical="center" wrapText="1"/>
    </xf>
    <xf numFmtId="0" fontId="20" fillId="17" borderId="4"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19" fillId="0" borderId="4" xfId="0" applyFont="1" applyBorder="1" applyAlignment="1">
      <alignment horizontal="center" wrapText="1"/>
    </xf>
    <xf numFmtId="0" fontId="4" fillId="0" borderId="0" xfId="0" applyFont="1" applyAlignment="1">
      <alignment horizontal="left" vertical="center" wrapText="1" indent="1"/>
    </xf>
    <xf numFmtId="0" fontId="5" fillId="0" borderId="0" xfId="0" applyFont="1" applyAlignment="1">
      <alignment horizontal="left" vertical="center" wrapText="1" indent="1"/>
    </xf>
    <xf numFmtId="9" fontId="4" fillId="6" borderId="4" xfId="1" applyFont="1" applyFill="1" applyBorder="1" applyAlignment="1">
      <alignment horizontal="center" vertical="center" wrapText="1"/>
    </xf>
    <xf numFmtId="0" fontId="4" fillId="6" borderId="4" xfId="0" applyFont="1" applyFill="1" applyBorder="1" applyAlignment="1">
      <alignment horizontal="center" wrapText="1"/>
    </xf>
    <xf numFmtId="10" fontId="5" fillId="6" borderId="4" xfId="0" applyNumberFormat="1" applyFont="1" applyFill="1" applyBorder="1" applyAlignment="1">
      <alignment horizontal="center" vertical="center" wrapText="1"/>
    </xf>
    <xf numFmtId="10" fontId="5" fillId="6" borderId="4" xfId="1" applyNumberFormat="1" applyFont="1" applyFill="1" applyBorder="1" applyAlignment="1">
      <alignment horizontal="center" vertical="center" wrapText="1"/>
    </xf>
    <xf numFmtId="10" fontId="5" fillId="9" borderId="4" xfId="0" applyNumberFormat="1" applyFont="1" applyFill="1" applyBorder="1" applyAlignment="1">
      <alignment horizontal="center" vertical="center" wrapText="1"/>
    </xf>
    <xf numFmtId="0" fontId="4" fillId="6" borderId="4" xfId="0" applyFont="1" applyFill="1" applyBorder="1" applyAlignment="1">
      <alignment horizontal="left" vertical="center" wrapText="1" indent="1"/>
    </xf>
    <xf numFmtId="10" fontId="4" fillId="4" borderId="4" xfId="1" applyNumberFormat="1" applyFont="1" applyFill="1" applyBorder="1" applyAlignment="1">
      <alignment horizontal="distributed" vertical="center" wrapText="1" indent="1"/>
    </xf>
    <xf numFmtId="0" fontId="4" fillId="4" borderId="4" xfId="0" quotePrefix="1" applyFont="1" applyFill="1" applyBorder="1" applyAlignment="1">
      <alignment horizontal="left" vertical="center" wrapText="1" indent="1"/>
    </xf>
    <xf numFmtId="0" fontId="4" fillId="12" borderId="4" xfId="0" applyFont="1" applyFill="1" applyBorder="1" applyAlignment="1">
      <alignment horizontal="left" vertical="center" wrapText="1" indent="1"/>
    </xf>
    <xf numFmtId="0" fontId="18" fillId="0" borderId="4" xfId="0" applyFont="1" applyBorder="1" applyAlignment="1">
      <alignment horizontal="center"/>
    </xf>
    <xf numFmtId="0" fontId="18" fillId="0" borderId="4" xfId="0" applyFont="1" applyBorder="1" applyAlignment="1">
      <alignment horizontal="right"/>
    </xf>
    <xf numFmtId="0" fontId="19" fillId="0" borderId="4" xfId="0" applyFont="1" applyBorder="1"/>
    <xf numFmtId="0" fontId="25" fillId="0" borderId="4" xfId="0" applyFont="1" applyBorder="1"/>
    <xf numFmtId="0" fontId="19"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center" vertical="center"/>
    </xf>
    <xf numFmtId="0" fontId="5" fillId="13" borderId="0" xfId="0" applyFont="1" applyFill="1" applyAlignment="1">
      <alignment horizontal="left"/>
    </xf>
    <xf numFmtId="0" fontId="4" fillId="13" borderId="0" xfId="0" applyFont="1" applyFill="1"/>
    <xf numFmtId="0" fontId="4" fillId="0" borderId="0" xfId="0" applyFont="1" applyAlignment="1">
      <alignment horizontal="left" vertical="center" indent="1"/>
    </xf>
    <xf numFmtId="0" fontId="19" fillId="0" borderId="0" xfId="0" applyFont="1"/>
    <xf numFmtId="0" fontId="18" fillId="0" borderId="0" xfId="0" applyFont="1" applyAlignment="1">
      <alignment horizontal="right"/>
    </xf>
    <xf numFmtId="0" fontId="19" fillId="0" borderId="0" xfId="0" applyFont="1" applyAlignment="1">
      <alignment horizontal="left" vertical="center" indent="1"/>
    </xf>
    <xf numFmtId="0" fontId="18" fillId="0" borderId="24" xfId="0" applyFont="1" applyBorder="1" applyAlignment="1">
      <alignment horizontal="left" vertical="center"/>
    </xf>
    <xf numFmtId="0" fontId="19" fillId="0" borderId="24" xfId="0" applyFont="1" applyBorder="1" applyAlignment="1">
      <alignment horizontal="left" vertical="center"/>
    </xf>
    <xf numFmtId="0" fontId="26" fillId="0" borderId="0" xfId="0" applyFont="1" applyAlignment="1">
      <alignment horizontal="center" vertical="center" wrapText="1"/>
    </xf>
    <xf numFmtId="0" fontId="19" fillId="0" borderId="0" xfId="0" applyFont="1" applyAlignment="1">
      <alignment horizontal="left" vertical="center"/>
    </xf>
    <xf numFmtId="0" fontId="19" fillId="0" borderId="12" xfId="0" applyFont="1" applyBorder="1" applyAlignment="1">
      <alignment horizontal="center" vertical="center"/>
    </xf>
    <xf numFmtId="0" fontId="19" fillId="0" borderId="0" xfId="0" applyFont="1" applyAlignment="1">
      <alignment horizontal="right" vertical="center" indent="1"/>
    </xf>
    <xf numFmtId="0" fontId="18" fillId="0" borderId="0" xfId="0" applyFont="1" applyAlignment="1">
      <alignment horizontal="right" vertical="center" indent="1"/>
    </xf>
    <xf numFmtId="0" fontId="4" fillId="0" borderId="0" xfId="0" applyFont="1" applyAlignment="1">
      <alignment horizontal="left" vertical="center"/>
    </xf>
    <xf numFmtId="0" fontId="18" fillId="0" borderId="0" xfId="0" quotePrefix="1" applyFont="1" applyAlignment="1">
      <alignment horizontal="left" vertical="center" indent="2"/>
    </xf>
    <xf numFmtId="3" fontId="4" fillId="12" borderId="4" xfId="0" applyNumberFormat="1" applyFont="1" applyFill="1" applyBorder="1" applyAlignment="1">
      <alignment horizontal="left" vertical="center" wrapText="1" indent="1"/>
    </xf>
    <xf numFmtId="0" fontId="8" fillId="12" borderId="4" xfId="0" quotePrefix="1" applyFont="1" applyFill="1" applyBorder="1" applyAlignment="1">
      <alignment horizontal="left" vertical="center" wrapText="1" indent="1"/>
    </xf>
    <xf numFmtId="3" fontId="4" fillId="4" borderId="4" xfId="0" applyNumberFormat="1" applyFont="1" applyFill="1" applyBorder="1" applyAlignment="1">
      <alignment horizontal="left" vertical="center" wrapText="1" indent="1"/>
    </xf>
    <xf numFmtId="0" fontId="4" fillId="6" borderId="4" xfId="0" quotePrefix="1" applyFont="1" applyFill="1" applyBorder="1" applyAlignment="1">
      <alignment horizontal="left" vertical="center" wrapText="1" indent="1"/>
    </xf>
    <xf numFmtId="0" fontId="4" fillId="13" borderId="10" xfId="0" applyFont="1" applyFill="1" applyBorder="1" applyAlignment="1">
      <alignment horizontal="center" vertical="center" wrapText="1"/>
    </xf>
    <xf numFmtId="3" fontId="4" fillId="4" borderId="8" xfId="0" applyNumberFormat="1" applyFont="1" applyFill="1" applyBorder="1" applyAlignment="1">
      <alignment horizontal="left" vertical="center" wrapText="1" indent="1"/>
    </xf>
    <xf numFmtId="3" fontId="4" fillId="4" borderId="8" xfId="0" quotePrefix="1" applyNumberFormat="1" applyFont="1" applyFill="1" applyBorder="1" applyAlignment="1">
      <alignment horizontal="left" vertical="center" wrapText="1" indent="1"/>
    </xf>
    <xf numFmtId="0" fontId="4" fillId="0" borderId="10" xfId="0" applyFont="1" applyBorder="1" applyAlignment="1">
      <alignment horizontal="left" vertical="center" wrapText="1" indent="1"/>
    </xf>
    <xf numFmtId="0" fontId="4" fillId="0" borderId="1" xfId="0" applyFont="1" applyBorder="1" applyAlignment="1">
      <alignment horizontal="left" vertical="center" wrapText="1" indent="1"/>
    </xf>
    <xf numFmtId="3" fontId="4" fillId="13" borderId="0" xfId="0" applyNumberFormat="1" applyFont="1" applyFill="1" applyAlignment="1">
      <alignment horizontal="center" vertical="center" wrapText="1"/>
    </xf>
    <xf numFmtId="0" fontId="4" fillId="0" borderId="24" xfId="0" applyFont="1" applyBorder="1" applyAlignment="1">
      <alignment vertical="center" wrapText="1"/>
    </xf>
    <xf numFmtId="0" fontId="4" fillId="0" borderId="0" xfId="0" applyFont="1" applyAlignment="1">
      <alignment vertical="center" wrapText="1"/>
    </xf>
    <xf numFmtId="0" fontId="19" fillId="0" borderId="3" xfId="0" applyFont="1" applyBorder="1" applyAlignment="1">
      <alignment horizontal="center" wrapText="1"/>
    </xf>
    <xf numFmtId="0" fontId="4" fillId="0" borderId="5"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4" xfId="0" applyFont="1" applyBorder="1" applyAlignment="1">
      <alignment horizontal="left" vertical="center" wrapText="1" indent="1"/>
    </xf>
    <xf numFmtId="0" fontId="18" fillId="0" borderId="0" xfId="0" applyFont="1" applyAlignment="1">
      <alignment horizontal="right" vertical="center" wrapText="1" indent="1"/>
    </xf>
    <xf numFmtId="0" fontId="5" fillId="0" borderId="0" xfId="0" applyFont="1" applyAlignment="1">
      <alignment horizontal="right" vertical="center" wrapText="1" indent="1"/>
    </xf>
    <xf numFmtId="0" fontId="4" fillId="13" borderId="4" xfId="0" applyFont="1" applyFill="1" applyBorder="1" applyAlignment="1">
      <alignment horizontal="left" vertical="center" wrapText="1" indent="1"/>
    </xf>
    <xf numFmtId="0" fontId="9" fillId="13" borderId="0" xfId="0" applyFont="1" applyFill="1" applyAlignment="1">
      <alignment horizontal="left" vertical="center" wrapText="1" indent="2"/>
    </xf>
    <xf numFmtId="172" fontId="8" fillId="0" borderId="0" xfId="0" applyNumberFormat="1" applyFont="1" applyAlignment="1">
      <alignment horizontal="left" vertical="center" wrapText="1" indent="1"/>
    </xf>
    <xf numFmtId="0" fontId="18" fillId="0" borderId="0" xfId="0" applyFont="1" applyAlignment="1">
      <alignment horizontal="center" vertical="center" wrapText="1"/>
    </xf>
    <xf numFmtId="0" fontId="5" fillId="7" borderId="8" xfId="0" applyFont="1" applyFill="1" applyBorder="1" applyAlignment="1">
      <alignment horizontal="center" vertical="center" wrapText="1"/>
    </xf>
    <xf numFmtId="0" fontId="9" fillId="13" borderId="0" xfId="0" applyFont="1" applyFill="1" applyAlignment="1">
      <alignment vertical="center" wrapText="1"/>
    </xf>
    <xf numFmtId="0" fontId="9" fillId="13" borderId="0" xfId="0" applyFont="1" applyFill="1" applyAlignment="1">
      <alignment horizontal="left" vertical="center" wrapText="1" indent="1"/>
    </xf>
    <xf numFmtId="0" fontId="4" fillId="13" borderId="0" xfId="0" quotePrefix="1" applyFont="1" applyFill="1" applyAlignment="1">
      <alignment horizontal="left" vertical="center" wrapText="1" indent="1"/>
    </xf>
    <xf numFmtId="3" fontId="4" fillId="13" borderId="0" xfId="0" quotePrefix="1" applyNumberFormat="1" applyFont="1" applyFill="1" applyAlignment="1">
      <alignment horizontal="left" vertical="center" wrapText="1" indent="1"/>
    </xf>
    <xf numFmtId="0" fontId="4" fillId="0" borderId="0" xfId="0" quotePrefix="1" applyFont="1" applyAlignment="1">
      <alignment horizontal="left" vertical="center" wrapText="1"/>
    </xf>
    <xf numFmtId="0" fontId="4" fillId="13" borderId="0" xfId="0" applyFont="1" applyFill="1" applyAlignment="1">
      <alignment horizontal="left" vertical="center" wrapText="1" indent="1"/>
    </xf>
    <xf numFmtId="0" fontId="4" fillId="0" borderId="0" xfId="0" quotePrefix="1" applyFont="1" applyAlignment="1">
      <alignment horizontal="left" vertical="center" wrapText="1" indent="1"/>
    </xf>
    <xf numFmtId="0" fontId="4" fillId="13" borderId="1" xfId="0" applyFont="1" applyFill="1" applyBorder="1" applyAlignment="1">
      <alignment horizontal="center" vertical="center" wrapText="1"/>
    </xf>
    <xf numFmtId="0" fontId="10" fillId="13" borderId="0" xfId="0" applyFont="1" applyFill="1" applyAlignment="1">
      <alignment horizontal="left" vertical="center" wrapText="1" indent="1"/>
    </xf>
    <xf numFmtId="0" fontId="9" fillId="13" borderId="0" xfId="0" applyFont="1" applyFill="1" applyAlignment="1">
      <alignment horizontal="right" vertical="center" wrapText="1" indent="1"/>
    </xf>
    <xf numFmtId="0" fontId="4" fillId="0" borderId="0" xfId="0" applyFont="1" applyAlignment="1">
      <alignment horizontal="right" vertical="center" wrapText="1" indent="1"/>
    </xf>
    <xf numFmtId="0" fontId="5" fillId="20" borderId="0" xfId="0" applyFont="1" applyFill="1" applyAlignment="1">
      <alignment horizontal="left" wrapText="1"/>
    </xf>
    <xf numFmtId="0" fontId="4" fillId="20" borderId="0" xfId="0" applyFont="1" applyFill="1" applyAlignment="1">
      <alignment horizontal="center" wrapText="1"/>
    </xf>
    <xf numFmtId="0" fontId="4" fillId="20" borderId="10" xfId="0" applyFont="1" applyFill="1" applyBorder="1" applyAlignment="1">
      <alignment horizontal="center" wrapText="1"/>
    </xf>
    <xf numFmtId="0" fontId="4" fillId="20" borderId="5" xfId="0" applyFont="1" applyFill="1" applyBorder="1" applyAlignment="1">
      <alignment horizontal="center" wrapText="1"/>
    </xf>
    <xf numFmtId="0" fontId="6" fillId="20" borderId="4" xfId="0" applyFont="1" applyFill="1" applyBorder="1" applyAlignment="1">
      <alignment horizontal="center" vertical="center" wrapText="1"/>
    </xf>
    <xf numFmtId="0" fontId="4" fillId="20" borderId="4" xfId="0" applyFont="1" applyFill="1" applyBorder="1" applyAlignment="1">
      <alignment horizontal="center" vertical="center" wrapText="1"/>
    </xf>
    <xf numFmtId="0" fontId="4" fillId="20" borderId="3" xfId="0" quotePrefix="1" applyFont="1" applyFill="1" applyBorder="1" applyAlignment="1">
      <alignment horizontal="distributed" vertical="center" wrapText="1" indent="1"/>
    </xf>
    <xf numFmtId="0" fontId="4" fillId="20" borderId="4" xfId="0" applyFont="1" applyFill="1" applyBorder="1" applyAlignment="1">
      <alignment horizontal="distributed" vertical="center" wrapText="1" indent="1"/>
    </xf>
    <xf numFmtId="0" fontId="4" fillId="20" borderId="0" xfId="0" applyFont="1" applyFill="1" applyAlignment="1">
      <alignment horizontal="left" vertical="center" wrapText="1" indent="1"/>
    </xf>
    <xf numFmtId="0" fontId="5" fillId="20" borderId="7" xfId="0" applyFont="1" applyFill="1" applyBorder="1" applyAlignment="1">
      <alignment horizontal="center" vertical="center" wrapText="1"/>
    </xf>
    <xf numFmtId="3" fontId="4" fillId="20" borderId="4" xfId="0" applyNumberFormat="1" applyFont="1" applyFill="1" applyBorder="1" applyAlignment="1">
      <alignment horizontal="distributed" vertical="center" wrapText="1" indent="1"/>
    </xf>
    <xf numFmtId="3" fontId="4" fillId="20" borderId="4" xfId="0" applyNumberFormat="1" applyFont="1" applyFill="1" applyBorder="1" applyAlignment="1">
      <alignment horizontal="center" vertical="center" wrapText="1"/>
    </xf>
    <xf numFmtId="0" fontId="4" fillId="20" borderId="4" xfId="0" quotePrefix="1" applyFont="1" applyFill="1" applyBorder="1" applyAlignment="1">
      <alignment horizontal="left" vertical="center" wrapText="1" indent="1"/>
    </xf>
    <xf numFmtId="9" fontId="4" fillId="20" borderId="4" xfId="1" applyFont="1" applyFill="1" applyBorder="1" applyAlignment="1">
      <alignment horizontal="center" vertical="center" wrapText="1"/>
    </xf>
    <xf numFmtId="170" fontId="4" fillId="20" borderId="4" xfId="1" quotePrefix="1" applyNumberFormat="1" applyFont="1" applyFill="1" applyBorder="1" applyAlignment="1">
      <alignment horizontal="center" vertical="center" wrapText="1"/>
    </xf>
    <xf numFmtId="0" fontId="8" fillId="20" borderId="4" xfId="0" applyFont="1" applyFill="1" applyBorder="1" applyAlignment="1">
      <alignment horizontal="distributed" vertical="center" wrapText="1" indent="1"/>
    </xf>
    <xf numFmtId="0" fontId="4" fillId="20" borderId="1" xfId="0" applyFont="1" applyFill="1" applyBorder="1" applyAlignment="1">
      <alignment horizontal="center" vertical="center" wrapText="1"/>
    </xf>
    <xf numFmtId="0" fontId="4" fillId="20" borderId="4" xfId="1" quotePrefix="1" applyNumberFormat="1" applyFont="1" applyFill="1" applyBorder="1" applyAlignment="1">
      <alignment horizontal="left" vertical="center" wrapText="1" indent="1"/>
    </xf>
    <xf numFmtId="3" fontId="5" fillId="20" borderId="4" xfId="0" applyNumberFormat="1" applyFont="1" applyFill="1" applyBorder="1" applyAlignment="1">
      <alignment horizontal="center" vertical="center" wrapText="1"/>
    </xf>
    <xf numFmtId="10" fontId="5" fillId="20" borderId="4" xfId="1" applyNumberFormat="1" applyFont="1" applyFill="1" applyBorder="1" applyAlignment="1">
      <alignment horizontal="distributed" vertical="center" wrapText="1" indent="1"/>
    </xf>
    <xf numFmtId="9" fontId="5" fillId="20" borderId="4" xfId="1" applyFont="1" applyFill="1" applyBorder="1" applyAlignment="1">
      <alignment horizontal="center" vertical="center" wrapText="1"/>
    </xf>
    <xf numFmtId="10" fontId="5" fillId="20" borderId="4" xfId="1" applyNumberFormat="1" applyFont="1" applyFill="1" applyBorder="1" applyAlignment="1">
      <alignment horizontal="center" vertical="center" wrapText="1"/>
    </xf>
    <xf numFmtId="3" fontId="22" fillId="20" borderId="4" xfId="0" applyNumberFormat="1" applyFont="1" applyFill="1" applyBorder="1" applyAlignment="1">
      <alignment horizontal="center" vertical="center" wrapText="1"/>
    </xf>
    <xf numFmtId="10" fontId="21" fillId="20" borderId="4" xfId="1" applyNumberFormat="1" applyFont="1" applyFill="1" applyBorder="1" applyAlignment="1">
      <alignment horizontal="distributed" vertical="center" wrapText="1" indent="1"/>
    </xf>
    <xf numFmtId="9" fontId="4" fillId="20" borderId="4" xfId="1" applyFont="1" applyFill="1" applyBorder="1" applyAlignment="1">
      <alignment horizontal="distributed" vertical="center" wrapText="1" indent="1"/>
    </xf>
    <xf numFmtId="0" fontId="8" fillId="20" borderId="4" xfId="0" quotePrefix="1" applyFont="1" applyFill="1" applyBorder="1" applyAlignment="1">
      <alignment horizontal="left" vertical="center" wrapText="1" indent="1"/>
    </xf>
    <xf numFmtId="0" fontId="4" fillId="20" borderId="4" xfId="0" applyFont="1" applyFill="1" applyBorder="1" applyAlignment="1">
      <alignment horizontal="center" wrapText="1"/>
    </xf>
    <xf numFmtId="3" fontId="5" fillId="20" borderId="4" xfId="0" applyNumberFormat="1" applyFont="1" applyFill="1" applyBorder="1" applyAlignment="1">
      <alignment horizontal="right" vertical="center" wrapText="1" indent="7"/>
    </xf>
    <xf numFmtId="3" fontId="23" fillId="20" borderId="4" xfId="0" applyNumberFormat="1" applyFont="1" applyFill="1" applyBorder="1" applyAlignment="1">
      <alignment horizontal="center" vertical="center" wrapText="1"/>
    </xf>
    <xf numFmtId="10" fontId="21" fillId="20" borderId="4" xfId="0" applyNumberFormat="1" applyFont="1" applyFill="1" applyBorder="1" applyAlignment="1">
      <alignment horizontal="center" vertical="center" wrapText="1"/>
    </xf>
    <xf numFmtId="0" fontId="4" fillId="13" borderId="0" xfId="0" quotePrefix="1" applyFont="1" applyFill="1" applyAlignment="1">
      <alignment horizontal="left" vertical="center" indent="1"/>
    </xf>
    <xf numFmtId="0" fontId="19" fillId="0" borderId="0" xfId="0" quotePrefix="1" applyFont="1" applyAlignment="1">
      <alignment horizontal="left" vertical="center" indent="1"/>
    </xf>
    <xf numFmtId="0" fontId="4" fillId="0" borderId="0" xfId="0" quotePrefix="1" applyFont="1" applyAlignment="1">
      <alignment horizontal="left" vertical="center" indent="1"/>
    </xf>
    <xf numFmtId="0" fontId="4" fillId="0" borderId="4" xfId="0" quotePrefix="1" applyFont="1" applyBorder="1" applyAlignment="1">
      <alignment horizontal="left" vertical="center" wrapText="1" indent="1"/>
    </xf>
    <xf numFmtId="0" fontId="4" fillId="4" borderId="4" xfId="0" applyFont="1" applyFill="1" applyBorder="1" applyAlignment="1">
      <alignment horizontal="left" vertical="center" wrapText="1" indent="1"/>
    </xf>
    <xf numFmtId="0" fontId="4" fillId="21" borderId="4" xfId="0" applyFont="1" applyFill="1" applyBorder="1" applyAlignment="1">
      <alignment horizontal="left" vertical="center" wrapText="1" indent="1"/>
    </xf>
    <xf numFmtId="0" fontId="4" fillId="21" borderId="4" xfId="0" quotePrefix="1" applyFont="1" applyFill="1" applyBorder="1" applyAlignment="1">
      <alignment horizontal="left" vertical="center" wrapText="1" indent="1"/>
    </xf>
    <xf numFmtId="3" fontId="5" fillId="5" borderId="4" xfId="0" applyNumberFormat="1" applyFont="1" applyFill="1" applyBorder="1" applyAlignment="1">
      <alignment horizontal="right" vertical="center" wrapText="1" indent="6"/>
    </xf>
    <xf numFmtId="3" fontId="5" fillId="5" borderId="4" xfId="1" applyNumberFormat="1" applyFont="1" applyFill="1" applyBorder="1" applyAlignment="1">
      <alignment horizontal="right" vertical="center" wrapText="1" indent="6"/>
    </xf>
    <xf numFmtId="10" fontId="5" fillId="5" borderId="4" xfId="1" applyNumberFormat="1" applyFont="1" applyFill="1" applyBorder="1" applyAlignment="1">
      <alignment horizontal="right" vertical="center" wrapText="1" indent="4"/>
    </xf>
    <xf numFmtId="10" fontId="5" fillId="12" borderId="4" xfId="0" applyNumberFormat="1" applyFont="1" applyFill="1" applyBorder="1" applyAlignment="1">
      <alignment horizontal="center" vertical="center" wrapText="1"/>
    </xf>
    <xf numFmtId="10" fontId="5" fillId="12" borderId="4" xfId="1" applyNumberFormat="1" applyFont="1" applyFill="1" applyBorder="1" applyAlignment="1">
      <alignment horizontal="right" vertical="center" wrapText="1" indent="4"/>
    </xf>
    <xf numFmtId="3" fontId="5" fillId="12" borderId="4" xfId="1" applyNumberFormat="1" applyFont="1" applyFill="1" applyBorder="1" applyAlignment="1">
      <alignment horizontal="right" vertical="center" wrapText="1" indent="6"/>
    </xf>
    <xf numFmtId="0" fontId="5" fillId="7" borderId="0" xfId="0" applyFont="1" applyFill="1" applyAlignment="1">
      <alignment horizontal="center" vertical="center" wrapText="1"/>
    </xf>
    <xf numFmtId="0" fontId="4" fillId="0" borderId="0" xfId="0" quotePrefix="1" applyFont="1" applyAlignment="1">
      <alignment horizontal="center" vertical="center" wrapText="1"/>
    </xf>
    <xf numFmtId="0" fontId="4" fillId="0" borderId="3" xfId="0" applyFont="1" applyBorder="1" applyAlignment="1">
      <alignment horizontal="center" wrapText="1"/>
    </xf>
    <xf numFmtId="0" fontId="4" fillId="13" borderId="4" xfId="0" quotePrefix="1" applyFont="1" applyFill="1" applyBorder="1" applyAlignment="1">
      <alignment horizontal="left" vertical="center" wrapText="1" indent="1"/>
    </xf>
    <xf numFmtId="0" fontId="4" fillId="0" borderId="3" xfId="0" applyFont="1" applyBorder="1" applyAlignment="1">
      <alignment horizontal="center" vertical="center" wrapText="1"/>
    </xf>
    <xf numFmtId="9" fontId="4" fillId="12" borderId="4" xfId="1" applyFont="1" applyFill="1" applyBorder="1" applyAlignment="1">
      <alignment horizontal="left" vertical="center" indent="1"/>
    </xf>
    <xf numFmtId="0" fontId="18" fillId="22" borderId="0" xfId="0" applyFont="1" applyFill="1" applyAlignment="1">
      <alignment horizontal="left" wrapText="1"/>
    </xf>
    <xf numFmtId="0" fontId="19" fillId="22" borderId="0" xfId="0" applyFont="1" applyFill="1" applyAlignment="1">
      <alignment horizontal="center" wrapText="1"/>
    </xf>
    <xf numFmtId="0" fontId="19" fillId="22" borderId="10" xfId="0" applyFont="1" applyFill="1" applyBorder="1" applyAlignment="1">
      <alignment horizontal="center" wrapText="1"/>
    </xf>
    <xf numFmtId="0" fontId="19" fillId="22" borderId="5" xfId="0" applyFont="1" applyFill="1" applyBorder="1" applyAlignment="1">
      <alignment horizontal="center" wrapText="1"/>
    </xf>
    <xf numFmtId="0" fontId="19" fillId="22" borderId="4" xfId="0" applyFont="1" applyFill="1" applyBorder="1" applyAlignment="1">
      <alignment horizontal="center" vertical="center" wrapText="1"/>
    </xf>
    <xf numFmtId="0" fontId="4" fillId="13" borderId="4" xfId="0" applyFont="1" applyFill="1" applyBorder="1" applyAlignment="1">
      <alignment horizontal="distributed" vertical="center" wrapText="1" indent="1"/>
    </xf>
    <xf numFmtId="3" fontId="4" fillId="7" borderId="4" xfId="0" applyNumberFormat="1" applyFont="1" applyFill="1" applyBorder="1" applyAlignment="1">
      <alignment horizontal="distributed" vertical="center" wrapText="1" indent="1"/>
    </xf>
    <xf numFmtId="0" fontId="4" fillId="0" borderId="1" xfId="0" applyFont="1" applyBorder="1" applyAlignment="1">
      <alignment horizontal="distributed" vertical="center" wrapText="1" indent="1"/>
    </xf>
    <xf numFmtId="9" fontId="4" fillId="4" borderId="4" xfId="1" applyFont="1" applyFill="1" applyBorder="1" applyAlignment="1">
      <alignment horizontal="distributed" vertical="center" wrapText="1" indent="1"/>
    </xf>
    <xf numFmtId="9" fontId="5" fillId="5" borderId="4" xfId="1" applyFont="1" applyFill="1" applyBorder="1" applyAlignment="1">
      <alignment horizontal="center" vertical="center" wrapText="1"/>
    </xf>
    <xf numFmtId="3" fontId="5" fillId="13" borderId="0" xfId="0" applyNumberFormat="1" applyFont="1" applyFill="1" applyAlignment="1">
      <alignment horizontal="right" vertical="center" wrapText="1" indent="7"/>
    </xf>
    <xf numFmtId="3" fontId="23" fillId="13" borderId="0" xfId="0" applyNumberFormat="1" applyFont="1" applyFill="1" applyAlignment="1">
      <alignment horizontal="center" vertical="center" wrapText="1"/>
    </xf>
    <xf numFmtId="3" fontId="22" fillId="13" borderId="0" xfId="0" applyNumberFormat="1" applyFont="1" applyFill="1" applyAlignment="1">
      <alignment horizontal="center" vertical="center" wrapText="1"/>
    </xf>
    <xf numFmtId="10" fontId="21" fillId="13" borderId="0" xfId="0" applyNumberFormat="1" applyFont="1" applyFill="1" applyAlignment="1">
      <alignment horizontal="center" vertical="center" wrapText="1"/>
    </xf>
    <xf numFmtId="10" fontId="5" fillId="13" borderId="0" xfId="1" applyNumberFormat="1" applyFont="1" applyFill="1" applyBorder="1" applyAlignment="1">
      <alignment horizontal="center" vertical="center" wrapText="1"/>
    </xf>
    <xf numFmtId="0" fontId="19" fillId="22" borderId="0" xfId="0" applyFont="1" applyFill="1" applyAlignment="1">
      <alignment horizontal="left" vertical="center"/>
    </xf>
    <xf numFmtId="0" fontId="19" fillId="22" borderId="0" xfId="0" quotePrefix="1" applyFont="1" applyFill="1" applyAlignment="1">
      <alignment horizontal="center" wrapText="1"/>
    </xf>
    <xf numFmtId="0" fontId="4" fillId="13" borderId="0" xfId="0" quotePrefix="1" applyFont="1" applyFill="1" applyAlignment="1">
      <alignment horizontal="distributed" vertical="center" wrapText="1" indent="1"/>
    </xf>
    <xf numFmtId="0" fontId="4" fillId="13" borderId="3" xfId="0" quotePrefix="1" applyFont="1" applyFill="1" applyBorder="1" applyAlignment="1">
      <alignment horizontal="distributed" vertical="center" wrapText="1" indent="1"/>
    </xf>
    <xf numFmtId="0" fontId="4" fillId="2" borderId="5" xfId="0" applyFont="1" applyFill="1" applyBorder="1" applyAlignment="1">
      <alignment horizontal="left" vertical="center" wrapText="1" indent="1"/>
    </xf>
    <xf numFmtId="0" fontId="4" fillId="12" borderId="4" xfId="0" quotePrefix="1" applyFont="1" applyFill="1" applyBorder="1" applyAlignment="1">
      <alignment horizontal="left" vertical="center" wrapText="1" indent="1"/>
    </xf>
    <xf numFmtId="3" fontId="4" fillId="12" borderId="4" xfId="0" quotePrefix="1" applyNumberFormat="1" applyFont="1" applyFill="1" applyBorder="1" applyAlignment="1">
      <alignment horizontal="left" vertical="center" wrapText="1" indent="1"/>
    </xf>
    <xf numFmtId="172" fontId="4" fillId="13" borderId="0" xfId="0" applyNumberFormat="1" applyFont="1" applyFill="1" applyAlignment="1">
      <alignment horizontal="left" vertical="center" wrapText="1" indent="1"/>
    </xf>
    <xf numFmtId="0" fontId="4" fillId="13" borderId="0" xfId="0" applyFont="1" applyFill="1" applyAlignment="1">
      <alignment horizontal="left" vertical="center" indent="1"/>
    </xf>
    <xf numFmtId="0" fontId="19" fillId="13" borderId="4" xfId="0" applyFont="1" applyFill="1" applyBorder="1" applyAlignment="1">
      <alignment horizontal="left" vertical="center" wrapText="1" indent="1"/>
    </xf>
    <xf numFmtId="0" fontId="4" fillId="12" borderId="3" xfId="0" applyFont="1" applyFill="1" applyBorder="1" applyAlignment="1">
      <alignment horizontal="center" wrapText="1"/>
    </xf>
    <xf numFmtId="0" fontId="4" fillId="13" borderId="10" xfId="0" quotePrefix="1" applyFont="1" applyFill="1" applyBorder="1" applyAlignment="1">
      <alignment horizontal="justify" vertical="center" wrapText="1"/>
    </xf>
    <xf numFmtId="0" fontId="5" fillId="13" borderId="43" xfId="0" applyFont="1" applyFill="1" applyBorder="1" applyAlignment="1">
      <alignment horizontal="center" vertical="center" wrapText="1"/>
    </xf>
    <xf numFmtId="0" fontId="4" fillId="23" borderId="4" xfId="0" applyFont="1" applyFill="1" applyBorder="1" applyAlignment="1">
      <alignment horizontal="left" vertical="center" wrapText="1" indent="1"/>
    </xf>
    <xf numFmtId="0" fontId="4" fillId="23" borderId="4" xfId="0" quotePrefix="1" applyFont="1" applyFill="1" applyBorder="1" applyAlignment="1">
      <alignment horizontal="left" vertical="center" wrapText="1" indent="1"/>
    </xf>
    <xf numFmtId="0" fontId="4" fillId="23" borderId="4" xfId="0" applyFont="1" applyFill="1" applyBorder="1" applyAlignment="1">
      <alignment horizontal="left" vertical="center" indent="1"/>
    </xf>
    <xf numFmtId="172" fontId="8" fillId="23" borderId="4" xfId="0" applyNumberFormat="1" applyFont="1" applyFill="1" applyBorder="1" applyAlignment="1">
      <alignment horizontal="left" vertical="center" wrapText="1" indent="1"/>
    </xf>
    <xf numFmtId="0" fontId="19" fillId="12" borderId="4" xfId="0" applyFont="1" applyFill="1" applyBorder="1" applyAlignment="1">
      <alignment horizontal="left" vertical="center" indent="1"/>
    </xf>
    <xf numFmtId="0" fontId="26" fillId="23" borderId="4" xfId="0" applyFont="1" applyFill="1" applyBorder="1" applyAlignment="1">
      <alignment horizontal="center" vertical="center" wrapText="1"/>
    </xf>
    <xf numFmtId="0" fontId="18" fillId="12" borderId="4" xfId="0" applyFont="1" applyFill="1" applyBorder="1" applyAlignment="1">
      <alignment horizontal="center" vertical="center"/>
    </xf>
    <xf numFmtId="0" fontId="19" fillId="12" borderId="4" xfId="0" applyFont="1" applyFill="1" applyBorder="1" applyAlignment="1">
      <alignment horizontal="center" vertical="center"/>
    </xf>
    <xf numFmtId="0" fontId="24" fillId="12" borderId="4" xfId="0" applyFont="1" applyFill="1" applyBorder="1" applyAlignment="1">
      <alignment horizontal="center" vertical="center"/>
    </xf>
    <xf numFmtId="0" fontId="9" fillId="7" borderId="4" xfId="0" applyFont="1" applyFill="1" applyBorder="1" applyAlignment="1">
      <alignment horizontal="center" vertical="center" wrapText="1"/>
    </xf>
    <xf numFmtId="0" fontId="27" fillId="12" borderId="4" xfId="0" applyFont="1" applyFill="1" applyBorder="1" applyAlignment="1">
      <alignment horizontal="center" vertical="center" wrapText="1"/>
    </xf>
    <xf numFmtId="0" fontId="5" fillId="0" borderId="0" xfId="0" applyFont="1" applyAlignment="1">
      <alignment horizontal="center" wrapText="1"/>
    </xf>
    <xf numFmtId="0" fontId="5" fillId="13" borderId="0" xfId="0" applyFont="1" applyFill="1" applyAlignment="1">
      <alignment horizontal="right" vertical="center" wrapText="1" indent="2"/>
    </xf>
    <xf numFmtId="0" fontId="5" fillId="13" borderId="0" xfId="0" applyFont="1" applyFill="1" applyAlignment="1">
      <alignment horizontal="right" vertical="center" indent="2"/>
    </xf>
    <xf numFmtId="0" fontId="5" fillId="23" borderId="4" xfId="0" applyFont="1" applyFill="1" applyBorder="1" applyAlignment="1">
      <alignment horizontal="left" vertical="center" wrapText="1" indent="1"/>
    </xf>
    <xf numFmtId="0" fontId="5" fillId="23" borderId="4" xfId="0" quotePrefix="1" applyFont="1" applyFill="1" applyBorder="1" applyAlignment="1">
      <alignment horizontal="left" vertical="center" wrapText="1" indent="1"/>
    </xf>
    <xf numFmtId="0" fontId="20" fillId="17" borderId="4" xfId="0" quotePrefix="1" applyFont="1" applyFill="1" applyBorder="1" applyAlignment="1">
      <alignment horizontal="center" vertical="center" wrapText="1"/>
    </xf>
    <xf numFmtId="0" fontId="19" fillId="24" borderId="0" xfId="0" applyFont="1" applyFill="1" applyAlignment="1">
      <alignment horizontal="center" wrapText="1"/>
    </xf>
    <xf numFmtId="0" fontId="4" fillId="13" borderId="33" xfId="0" applyFont="1" applyFill="1" applyBorder="1" applyAlignment="1">
      <alignment horizontal="center" wrapText="1"/>
    </xf>
    <xf numFmtId="0" fontId="15" fillId="13" borderId="0" xfId="0" applyFont="1" applyFill="1" applyAlignment="1">
      <alignment horizontal="left" vertical="center" wrapText="1" indent="8"/>
    </xf>
    <xf numFmtId="0" fontId="19" fillId="0" borderId="1" xfId="0" applyFont="1" applyBorder="1" applyAlignment="1">
      <alignment horizontal="center" wrapText="1"/>
    </xf>
    <xf numFmtId="0" fontId="4" fillId="0" borderId="1" xfId="0" applyFont="1" applyBorder="1" applyAlignment="1">
      <alignment horizontal="center" wrapText="1"/>
    </xf>
    <xf numFmtId="0" fontId="18" fillId="0" borderId="0" xfId="0" applyFont="1" applyAlignment="1">
      <alignment vertical="center" wrapText="1"/>
    </xf>
    <xf numFmtId="0" fontId="18" fillId="0" borderId="10" xfId="0" applyFont="1" applyBorder="1" applyAlignment="1">
      <alignment vertical="center" wrapText="1"/>
    </xf>
    <xf numFmtId="0" fontId="18" fillId="0" borderId="5" xfId="0" applyFont="1" applyBorder="1" applyAlignment="1">
      <alignment vertical="center" wrapText="1"/>
    </xf>
    <xf numFmtId="0" fontId="27" fillId="7" borderId="12" xfId="0" applyFont="1" applyFill="1" applyBorder="1" applyAlignment="1">
      <alignment horizontal="center" vertical="center" wrapText="1"/>
    </xf>
    <xf numFmtId="0" fontId="4" fillId="26" borderId="3" xfId="0" quotePrefix="1" applyFont="1" applyFill="1" applyBorder="1" applyAlignment="1">
      <alignment horizontal="left" vertical="center" wrapText="1" indent="1"/>
    </xf>
    <xf numFmtId="0" fontId="4" fillId="26" borderId="4" xfId="0" quotePrefix="1" applyFont="1" applyFill="1" applyBorder="1" applyAlignment="1">
      <alignment horizontal="left" vertical="center" wrapText="1" indent="1"/>
    </xf>
    <xf numFmtId="0" fontId="4" fillId="26" borderId="4" xfId="0" applyFont="1" applyFill="1" applyBorder="1" applyAlignment="1">
      <alignment horizontal="left" vertical="center" wrapText="1" indent="1"/>
    </xf>
    <xf numFmtId="0" fontId="27" fillId="13" borderId="12" xfId="0" applyFont="1" applyFill="1" applyBorder="1" applyAlignment="1">
      <alignment horizontal="center" vertical="center" wrapText="1"/>
    </xf>
    <xf numFmtId="0" fontId="4" fillId="13" borderId="12" xfId="0" quotePrefix="1" applyFont="1" applyFill="1" applyBorder="1" applyAlignment="1">
      <alignment horizontal="left" vertical="center" wrapText="1" indent="1"/>
    </xf>
    <xf numFmtId="0" fontId="4" fillId="0" borderId="12" xfId="0" applyFont="1" applyBorder="1" applyAlignment="1">
      <alignment horizontal="center" wrapText="1"/>
    </xf>
    <xf numFmtId="3" fontId="4" fillId="13" borderId="12" xfId="0" quotePrefix="1" applyNumberFormat="1" applyFont="1" applyFill="1" applyBorder="1" applyAlignment="1">
      <alignment horizontal="left" vertical="center" wrapText="1" indent="1"/>
    </xf>
    <xf numFmtId="3" fontId="8" fillId="13" borderId="0" xfId="0" quotePrefix="1" applyNumberFormat="1" applyFont="1" applyFill="1" applyAlignment="1">
      <alignment horizontal="left" vertical="center" wrapText="1" indent="1"/>
    </xf>
    <xf numFmtId="3" fontId="8" fillId="13" borderId="0" xfId="0" applyNumberFormat="1" applyFont="1" applyFill="1" applyAlignment="1">
      <alignment horizontal="left" vertical="center" wrapText="1" indent="1"/>
    </xf>
    <xf numFmtId="0" fontId="8" fillId="13" borderId="0" xfId="0" quotePrefix="1" applyFont="1" applyFill="1" applyAlignment="1">
      <alignment horizontal="left" vertical="center" wrapText="1" indent="1"/>
    </xf>
    <xf numFmtId="0" fontId="27" fillId="12" borderId="1"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0" borderId="0" xfId="0" applyFont="1" applyAlignment="1">
      <alignment horizontal="center" vertical="center" wrapText="1"/>
    </xf>
    <xf numFmtId="0" fontId="5" fillId="7" borderId="1"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4" fillId="12" borderId="7" xfId="0" quotePrefix="1" applyFont="1" applyFill="1" applyBorder="1" applyAlignment="1">
      <alignment horizontal="left" vertical="center" wrapText="1" indent="1"/>
    </xf>
    <xf numFmtId="0" fontId="4" fillId="12" borderId="8" xfId="0" quotePrefix="1" applyFont="1" applyFill="1" applyBorder="1" applyAlignment="1">
      <alignment horizontal="left" vertical="center" wrapText="1" indent="1"/>
    </xf>
    <xf numFmtId="0" fontId="27" fillId="12" borderId="7"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 fillId="2" borderId="4" xfId="0" quotePrefix="1" applyFont="1" applyFill="1" applyBorder="1" applyAlignment="1">
      <alignment horizontal="left" vertical="center" wrapText="1" indent="1"/>
    </xf>
    <xf numFmtId="3" fontId="4" fillId="12" borderId="7" xfId="0" quotePrefix="1" applyNumberFormat="1" applyFont="1" applyFill="1" applyBorder="1" applyAlignment="1">
      <alignment horizontal="left" vertical="center" wrapText="1" indent="1"/>
    </xf>
    <xf numFmtId="0" fontId="5" fillId="4" borderId="4" xfId="0" applyFont="1" applyFill="1" applyBorder="1" applyAlignment="1">
      <alignment horizontal="center" vertical="center" wrapText="1"/>
    </xf>
    <xf numFmtId="0" fontId="4" fillId="12" borderId="1" xfId="0" quotePrefix="1" applyFont="1" applyFill="1" applyBorder="1" applyAlignment="1">
      <alignment horizontal="left" vertical="center" wrapText="1" indent="1"/>
    </xf>
    <xf numFmtId="0" fontId="5" fillId="0" borderId="0" xfId="0" applyFont="1" applyAlignment="1">
      <alignment horizontal="right"/>
    </xf>
    <xf numFmtId="0" fontId="0" fillId="0" borderId="0" xfId="0" applyAlignment="1">
      <alignment horizontal="left" vertical="center" wrapText="1" indent="1"/>
    </xf>
    <xf numFmtId="166" fontId="4" fillId="0" borderId="0" xfId="4" applyFont="1" applyFill="1" applyBorder="1" applyAlignment="1">
      <alignment horizontal="center" wrapText="1"/>
    </xf>
    <xf numFmtId="166" fontId="5" fillId="0" borderId="0" xfId="4" applyFont="1" applyFill="1" applyBorder="1" applyAlignment="1">
      <alignment horizontal="center" vertical="center" wrapText="1"/>
    </xf>
    <xf numFmtId="166" fontId="5" fillId="13" borderId="0" xfId="4" applyFont="1" applyFill="1" applyBorder="1" applyAlignment="1">
      <alignment horizontal="center" vertical="center" wrapText="1"/>
    </xf>
    <xf numFmtId="167" fontId="5" fillId="4" borderId="4" xfId="4" applyNumberFormat="1" applyFont="1" applyFill="1" applyBorder="1" applyAlignment="1">
      <alignment horizontal="center" vertical="center" wrapText="1"/>
    </xf>
    <xf numFmtId="167" fontId="4" fillId="5" borderId="4" xfId="4" applyNumberFormat="1" applyFont="1" applyFill="1" applyBorder="1" applyAlignment="1">
      <alignment horizontal="center" vertical="center" wrapText="1"/>
    </xf>
    <xf numFmtId="167" fontId="4" fillId="12" borderId="4" xfId="4" quotePrefix="1" applyNumberFormat="1" applyFont="1" applyFill="1" applyBorder="1" applyAlignment="1">
      <alignment horizontal="left" vertical="center" wrapText="1" indent="1"/>
    </xf>
    <xf numFmtId="167" fontId="4" fillId="0" borderId="0" xfId="4" applyNumberFormat="1" applyFont="1" applyFill="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xf numFmtId="0" fontId="37" fillId="0" borderId="0" xfId="0" applyFont="1" applyAlignment="1">
      <alignment horizontal="right" vertical="center" wrapText="1" inden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4" xfId="0" applyFont="1" applyBorder="1" applyAlignment="1">
      <alignment horizontal="center"/>
    </xf>
    <xf numFmtId="0" fontId="37" fillId="0" borderId="4" xfId="0" applyFont="1" applyBorder="1" applyAlignment="1">
      <alignment horizontal="right"/>
    </xf>
    <xf numFmtId="0" fontId="37" fillId="0" borderId="4" xfId="0" applyFont="1" applyBorder="1"/>
    <xf numFmtId="0" fontId="37" fillId="0" borderId="0" xfId="0" applyFont="1" applyAlignment="1">
      <alignment horizontal="left" vertical="center" indent="1"/>
    </xf>
    <xf numFmtId="0" fontId="36" fillId="0" borderId="0" xfId="0" quotePrefix="1" applyFont="1" applyAlignment="1">
      <alignment horizontal="left" vertical="center"/>
    </xf>
    <xf numFmtId="0" fontId="36" fillId="0" borderId="0" xfId="0" applyFont="1" applyAlignment="1">
      <alignment horizontal="left" vertical="center" indent="1"/>
    </xf>
    <xf numFmtId="0" fontId="36" fillId="0" borderId="4" xfId="0" applyFont="1" applyBorder="1"/>
    <xf numFmtId="0" fontId="37" fillId="0" borderId="4" xfId="0" applyFont="1" applyBorder="1" applyAlignment="1">
      <alignment horizontal="center" vertical="center"/>
    </xf>
    <xf numFmtId="0" fontId="36" fillId="0" borderId="4" xfId="0" applyFont="1" applyBorder="1" applyAlignment="1">
      <alignment horizontal="left" vertical="center" wrapText="1" indent="1"/>
    </xf>
    <xf numFmtId="0" fontId="36" fillId="0" borderId="0" xfId="0" applyFont="1" applyAlignment="1">
      <alignment vertical="center"/>
    </xf>
    <xf numFmtId="0" fontId="36" fillId="0" borderId="0" xfId="0" applyFont="1" applyAlignment="1">
      <alignment horizontal="left" vertical="center" wrapText="1" indent="1"/>
    </xf>
    <xf numFmtId="0" fontId="36" fillId="0" borderId="17" xfId="0" applyFont="1" applyBorder="1" applyAlignment="1">
      <alignment horizontal="left" vertical="center" wrapText="1" indent="2"/>
    </xf>
    <xf numFmtId="0" fontId="36" fillId="0" borderId="20" xfId="0" applyFont="1" applyBorder="1" applyAlignment="1">
      <alignment horizontal="left" vertical="center" wrapText="1" indent="2"/>
    </xf>
    <xf numFmtId="0" fontId="36" fillId="0" borderId="7" xfId="0" applyFont="1" applyBorder="1" applyAlignment="1">
      <alignment horizontal="left" vertical="center" wrapText="1" indent="1"/>
    </xf>
    <xf numFmtId="0" fontId="36" fillId="0" borderId="14" xfId="0" applyFont="1" applyBorder="1" applyAlignment="1">
      <alignment horizontal="left" vertical="center" wrapText="1"/>
    </xf>
    <xf numFmtId="0" fontId="36" fillId="0" borderId="28" xfId="0" applyFont="1" applyBorder="1" applyAlignment="1">
      <alignment horizontal="left" vertical="center" wrapText="1" indent="2"/>
    </xf>
    <xf numFmtId="0" fontId="36" fillId="0" borderId="20" xfId="0" applyFont="1" applyBorder="1" applyAlignment="1">
      <alignment horizontal="left" vertical="center" wrapText="1"/>
    </xf>
    <xf numFmtId="3" fontId="36" fillId="0" borderId="0" xfId="0" applyNumberFormat="1" applyFont="1" applyAlignment="1">
      <alignment horizontal="left" vertical="center" wrapText="1" indent="1"/>
    </xf>
    <xf numFmtId="0" fontId="36" fillId="0" borderId="31" xfId="0" applyFont="1" applyBorder="1" applyAlignment="1">
      <alignment wrapText="1"/>
    </xf>
    <xf numFmtId="0" fontId="36" fillId="0" borderId="13" xfId="0" applyFont="1" applyBorder="1" applyAlignment="1">
      <alignment vertical="center" wrapText="1"/>
    </xf>
    <xf numFmtId="0" fontId="36" fillId="0" borderId="15" xfId="0" applyFont="1" applyBorder="1" applyAlignment="1">
      <alignment horizontal="left" vertical="center" wrapText="1"/>
    </xf>
    <xf numFmtId="0" fontId="36" fillId="0" borderId="19" xfId="0" applyFont="1" applyBorder="1" applyAlignment="1">
      <alignment wrapText="1"/>
    </xf>
    <xf numFmtId="0" fontId="36" fillId="0" borderId="20" xfId="0" applyFont="1" applyBorder="1" applyAlignment="1">
      <alignment wrapText="1"/>
    </xf>
    <xf numFmtId="0" fontId="36" fillId="0" borderId="21" xfId="0" applyFont="1" applyBorder="1" applyAlignment="1">
      <alignment wrapText="1"/>
    </xf>
    <xf numFmtId="0" fontId="36" fillId="0" borderId="13" xfId="0" applyFont="1" applyBorder="1" applyAlignment="1">
      <alignment wrapText="1"/>
    </xf>
    <xf numFmtId="0" fontId="36" fillId="0" borderId="14" xfId="0" applyFont="1" applyBorder="1" applyAlignment="1">
      <alignment wrapText="1"/>
    </xf>
    <xf numFmtId="0" fontId="36" fillId="0" borderId="15" xfId="0" applyFont="1" applyBorder="1" applyAlignment="1">
      <alignment wrapText="1"/>
    </xf>
    <xf numFmtId="0" fontId="36" fillId="0" borderId="0" xfId="0" applyFont="1" applyAlignment="1">
      <alignment horizontal="left" vertical="center" indent="2"/>
    </xf>
    <xf numFmtId="0" fontId="36" fillId="0" borderId="13" xfId="0" applyFont="1" applyBorder="1" applyAlignment="1">
      <alignment horizontal="left" vertical="center" wrapText="1"/>
    </xf>
    <xf numFmtId="0" fontId="36" fillId="0" borderId="4" xfId="0" applyFont="1" applyBorder="1" applyAlignment="1">
      <alignment wrapText="1"/>
    </xf>
    <xf numFmtId="0" fontId="36" fillId="0" borderId="14" xfId="0" applyFont="1" applyBorder="1" applyAlignment="1">
      <alignment vertical="center" wrapText="1"/>
    </xf>
    <xf numFmtId="0" fontId="36" fillId="0" borderId="28" xfId="0" applyFont="1" applyBorder="1" applyAlignment="1">
      <alignment wrapText="1"/>
    </xf>
    <xf numFmtId="0" fontId="36" fillId="0" borderId="0" xfId="0" applyFont="1" applyAlignment="1">
      <alignment wrapText="1"/>
    </xf>
    <xf numFmtId="0" fontId="36" fillId="0" borderId="5" xfId="0" applyFont="1" applyBorder="1" applyAlignment="1">
      <alignment wrapText="1"/>
    </xf>
    <xf numFmtId="0" fontId="36" fillId="0" borderId="0" xfId="0" applyFont="1" applyAlignment="1">
      <alignment horizontal="right" vertical="center" wrapText="1" indent="1"/>
    </xf>
    <xf numFmtId="0" fontId="43" fillId="29" borderId="4" xfId="0" applyFont="1" applyFill="1" applyBorder="1" applyAlignment="1">
      <alignment horizontal="right" vertical="center" wrapText="1"/>
    </xf>
    <xf numFmtId="0" fontId="44" fillId="30" borderId="4" xfId="0" applyFont="1" applyFill="1" applyBorder="1" applyAlignment="1">
      <alignment horizontal="center" vertical="center" wrapText="1"/>
    </xf>
    <xf numFmtId="0" fontId="39" fillId="0" borderId="4" xfId="0" applyFont="1" applyBorder="1" applyAlignment="1">
      <alignment vertical="center" wrapText="1"/>
    </xf>
    <xf numFmtId="0" fontId="40" fillId="29" borderId="4" xfId="0" applyFont="1" applyFill="1" applyBorder="1" applyAlignment="1">
      <alignment horizontal="center" vertical="center" wrapText="1"/>
    </xf>
    <xf numFmtId="0" fontId="42" fillId="30" borderId="4" xfId="0" applyFont="1" applyFill="1" applyBorder="1" applyAlignment="1">
      <alignment horizontal="center" vertical="center" wrapText="1"/>
    </xf>
    <xf numFmtId="0" fontId="36" fillId="0" borderId="9"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1"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6" xfId="0" applyFont="1" applyBorder="1" applyAlignment="1">
      <alignment horizontal="left" vertical="center" wrapText="1" indent="1"/>
    </xf>
    <xf numFmtId="0" fontId="36" fillId="0" borderId="4" xfId="0" applyFont="1" applyBorder="1" applyAlignment="1">
      <alignment horizontal="left" vertical="center" wrapText="1" indent="1"/>
    </xf>
    <xf numFmtId="0" fontId="36" fillId="0" borderId="1" xfId="0" applyFont="1" applyBorder="1" applyAlignment="1">
      <alignment horizontal="left" vertical="center" wrapText="1" indent="1"/>
    </xf>
    <xf numFmtId="0" fontId="36" fillId="0" borderId="2" xfId="0" applyFont="1" applyBorder="1" applyAlignment="1">
      <alignment horizontal="left" vertical="center" wrapText="1" indent="1"/>
    </xf>
    <xf numFmtId="0" fontId="36" fillId="0" borderId="3" xfId="0" applyFont="1" applyBorder="1" applyAlignment="1">
      <alignment horizontal="left" vertical="center" wrapText="1" indent="1"/>
    </xf>
    <xf numFmtId="172" fontId="36" fillId="0" borderId="4" xfId="0" applyNumberFormat="1" applyFont="1" applyBorder="1" applyAlignment="1">
      <alignment horizontal="left" vertical="center" wrapText="1" indent="1"/>
    </xf>
    <xf numFmtId="10" fontId="36" fillId="0" borderId="4" xfId="0" applyNumberFormat="1" applyFont="1" applyBorder="1" applyAlignment="1">
      <alignment horizontal="left" vertical="center" wrapText="1" indent="1"/>
    </xf>
    <xf numFmtId="0" fontId="37" fillId="0" borderId="4" xfId="0" applyFont="1" applyBorder="1" applyAlignment="1">
      <alignment horizontal="right" vertical="center" wrapText="1" indent="1"/>
    </xf>
    <xf numFmtId="0" fontId="37" fillId="0" borderId="4" xfId="0" applyFont="1" applyBorder="1" applyAlignment="1">
      <alignment horizontal="left" vertical="center" wrapText="1" indent="1"/>
    </xf>
    <xf numFmtId="3" fontId="36" fillId="0" borderId="4" xfId="0" applyNumberFormat="1" applyFont="1" applyBorder="1" applyAlignment="1">
      <alignment horizontal="left" vertical="center" wrapText="1" indent="1"/>
    </xf>
    <xf numFmtId="0" fontId="36" fillId="0" borderId="38" xfId="0" applyFont="1" applyBorder="1" applyAlignment="1">
      <alignment horizontal="center" wrapText="1"/>
    </xf>
    <xf numFmtId="0" fontId="36" fillId="0" borderId="39" xfId="0" applyFont="1" applyBorder="1" applyAlignment="1">
      <alignment horizontal="center" wrapText="1"/>
    </xf>
    <xf numFmtId="0" fontId="36" fillId="0" borderId="40" xfId="0" applyFont="1" applyBorder="1" applyAlignment="1">
      <alignment horizontal="center" wrapText="1"/>
    </xf>
    <xf numFmtId="3" fontId="36" fillId="0" borderId="9" xfId="0" applyNumberFormat="1" applyFont="1" applyBorder="1" applyAlignment="1">
      <alignment horizontal="left" vertical="center" wrapText="1" indent="1"/>
    </xf>
    <xf numFmtId="3" fontId="36" fillId="0" borderId="1" xfId="0" applyNumberFormat="1" applyFont="1" applyBorder="1" applyAlignment="1">
      <alignment horizontal="left" vertical="center" wrapText="1" indent="1"/>
    </xf>
    <xf numFmtId="0" fontId="36" fillId="0" borderId="7" xfId="0" applyFont="1" applyBorder="1" applyAlignment="1">
      <alignment horizontal="left" vertical="center" wrapText="1" indent="1"/>
    </xf>
    <xf numFmtId="0" fontId="36" fillId="0" borderId="8" xfId="0" applyFont="1" applyBorder="1" applyAlignment="1">
      <alignment horizontal="left" vertical="center" wrapText="1" indent="1"/>
    </xf>
    <xf numFmtId="0" fontId="36" fillId="0" borderId="4" xfId="0" applyFont="1" applyBorder="1" applyAlignment="1">
      <alignment horizontal="left" vertical="center" wrapText="1" indent="2"/>
    </xf>
    <xf numFmtId="0" fontId="36" fillId="0" borderId="41" xfId="0" applyFont="1" applyBorder="1" applyAlignment="1">
      <alignment horizontal="left" vertical="center" wrapText="1" indent="1"/>
    </xf>
    <xf numFmtId="3" fontId="36" fillId="0" borderId="12" xfId="0" applyNumberFormat="1" applyFont="1" applyBorder="1" applyAlignment="1">
      <alignment horizontal="left" vertical="center" wrapText="1" indent="1"/>
    </xf>
    <xf numFmtId="3" fontId="36" fillId="0" borderId="11" xfId="0" applyNumberFormat="1" applyFont="1" applyBorder="1" applyAlignment="1">
      <alignment horizontal="left" vertical="center" wrapText="1" indent="1"/>
    </xf>
    <xf numFmtId="3" fontId="36" fillId="0" borderId="24" xfId="0" applyNumberFormat="1" applyFont="1" applyBorder="1" applyAlignment="1">
      <alignment horizontal="left" vertical="center" wrapText="1" indent="1"/>
    </xf>
    <xf numFmtId="3" fontId="36" fillId="0" borderId="0" xfId="0" applyNumberFormat="1" applyFont="1" applyAlignment="1">
      <alignment horizontal="left" vertical="center" wrapText="1" indent="1"/>
    </xf>
    <xf numFmtId="3" fontId="36" fillId="0" borderId="42" xfId="0" applyNumberFormat="1" applyFont="1" applyBorder="1" applyAlignment="1">
      <alignment horizontal="left" vertical="center" wrapText="1" indent="1"/>
    </xf>
    <xf numFmtId="3" fontId="36" fillId="0" borderId="10" xfId="0" applyNumberFormat="1" applyFont="1" applyBorder="1" applyAlignment="1">
      <alignment horizontal="left" vertical="center" wrapText="1" indent="1"/>
    </xf>
    <xf numFmtId="3" fontId="36" fillId="0" borderId="5" xfId="0" applyNumberFormat="1" applyFont="1" applyBorder="1" applyAlignment="1">
      <alignment horizontal="left" vertical="center" wrapText="1" indent="1"/>
    </xf>
    <xf numFmtId="3" fontId="36" fillId="0" borderId="6" xfId="0" applyNumberFormat="1" applyFont="1" applyBorder="1" applyAlignment="1">
      <alignment horizontal="left" vertical="center" wrapText="1" indent="1"/>
    </xf>
    <xf numFmtId="0" fontId="36" fillId="0" borderId="29" xfId="0" applyFont="1" applyBorder="1" applyAlignment="1">
      <alignment horizontal="left" vertical="center" wrapText="1" indent="2"/>
    </xf>
    <xf numFmtId="0" fontId="36" fillId="0" borderId="26" xfId="0" applyFont="1" applyBorder="1" applyAlignment="1">
      <alignment horizontal="left" vertical="center" wrapText="1" indent="2"/>
    </xf>
    <xf numFmtId="0" fontId="36" fillId="0" borderId="30" xfId="0" applyFont="1" applyBorder="1" applyAlignment="1">
      <alignment horizontal="left" vertical="center" wrapText="1" indent="2"/>
    </xf>
    <xf numFmtId="0" fontId="36" fillId="0" borderId="25" xfId="0" applyFont="1" applyBorder="1" applyAlignment="1">
      <alignment horizontal="left" vertical="center" wrapText="1" indent="3"/>
    </xf>
    <xf numFmtId="0" fontId="36" fillId="0" borderId="26" xfId="0" applyFont="1" applyBorder="1" applyAlignment="1">
      <alignment horizontal="left" vertical="center" wrapText="1" indent="3"/>
    </xf>
    <xf numFmtId="0" fontId="36" fillId="0" borderId="27" xfId="0" applyFont="1" applyBorder="1" applyAlignment="1">
      <alignment horizontal="left" vertical="center" wrapText="1" indent="3"/>
    </xf>
    <xf numFmtId="0" fontId="36" fillId="0" borderId="25" xfId="0" applyFont="1" applyBorder="1" applyAlignment="1">
      <alignment horizontal="left" vertical="center" wrapText="1" indent="2"/>
    </xf>
    <xf numFmtId="0" fontId="36" fillId="0" borderId="27" xfId="0" applyFont="1" applyBorder="1" applyAlignment="1">
      <alignment horizontal="left" vertical="center" wrapText="1" indent="2"/>
    </xf>
    <xf numFmtId="0" fontId="36" fillId="0" borderId="45"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4" xfId="0" applyFont="1" applyBorder="1" applyAlignment="1">
      <alignment horizontal="right" vertical="center" wrapText="1" inden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168" fontId="36" fillId="0" borderId="4" xfId="0" applyNumberFormat="1" applyFont="1" applyBorder="1" applyAlignment="1">
      <alignment horizontal="left" vertical="center" wrapText="1" indent="1"/>
    </xf>
    <xf numFmtId="0" fontId="36" fillId="0" borderId="4" xfId="0" applyFont="1" applyBorder="1" applyAlignment="1">
      <alignment horizontal="left" vertical="center" wrapText="1" indent="3"/>
    </xf>
    <xf numFmtId="169" fontId="36" fillId="0" borderId="4" xfId="0" applyNumberFormat="1"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0" xfId="0" applyFont="1" applyAlignment="1">
      <alignment horizontal="right" vertical="center" wrapText="1" indent="1"/>
    </xf>
    <xf numFmtId="0" fontId="38" fillId="0" borderId="9" xfId="0" quotePrefix="1" applyFont="1" applyBorder="1" applyAlignment="1">
      <alignment horizontal="left" vertical="center" wrapText="1" indent="1"/>
    </xf>
    <xf numFmtId="0" fontId="38" fillId="0" borderId="12" xfId="0" quotePrefix="1" applyFont="1" applyBorder="1" applyAlignment="1">
      <alignment horizontal="left" vertical="center" wrapText="1" indent="1"/>
    </xf>
    <xf numFmtId="0" fontId="38" fillId="0" borderId="10" xfId="0" quotePrefix="1" applyFont="1" applyBorder="1" applyAlignment="1">
      <alignment horizontal="left" vertical="center" wrapText="1" indent="1"/>
    </xf>
    <xf numFmtId="0" fontId="38" fillId="0" borderId="5" xfId="0" quotePrefix="1" applyFont="1" applyBorder="1" applyAlignment="1">
      <alignment horizontal="left" vertical="center" wrapText="1" indent="1"/>
    </xf>
    <xf numFmtId="0" fontId="36" fillId="0" borderId="0" xfId="0" applyFont="1" applyAlignment="1">
      <alignment horizontal="left" vertical="center" wrapText="1" indent="1"/>
    </xf>
    <xf numFmtId="0" fontId="36" fillId="0" borderId="17" xfId="0" applyFont="1" applyBorder="1" applyAlignment="1">
      <alignment horizontal="left" vertical="center" wrapText="1" indent="2"/>
    </xf>
    <xf numFmtId="0" fontId="36" fillId="0" borderId="7" xfId="0" applyFont="1" applyBorder="1" applyAlignment="1">
      <alignment horizontal="left" vertical="center" wrapText="1" indent="2"/>
    </xf>
    <xf numFmtId="0" fontId="36" fillId="0" borderId="8" xfId="0" applyFont="1" applyBorder="1" applyAlignment="1">
      <alignment horizontal="left" vertical="center" wrapText="1" indent="2"/>
    </xf>
    <xf numFmtId="0" fontId="36" fillId="0" borderId="24" xfId="0" applyFont="1" applyBorder="1" applyAlignment="1">
      <alignment horizontal="left" vertical="center" wrapText="1" indent="1"/>
    </xf>
    <xf numFmtId="0" fontId="36" fillId="0" borderId="42" xfId="0" applyFont="1" applyBorder="1" applyAlignment="1">
      <alignment horizontal="left" vertical="center" wrapText="1" indent="1"/>
    </xf>
    <xf numFmtId="0" fontId="36" fillId="0" borderId="4" xfId="0" applyFont="1" applyBorder="1" applyAlignment="1">
      <alignment horizontal="center" vertical="top" wrapText="1"/>
    </xf>
    <xf numFmtId="0" fontId="36" fillId="0" borderId="35" xfId="0" applyFont="1" applyBorder="1" applyAlignment="1">
      <alignment horizontal="center" wrapText="1"/>
    </xf>
    <xf numFmtId="0" fontId="36" fillId="0" borderId="36" xfId="0" applyFont="1" applyBorder="1" applyAlignment="1">
      <alignment horizontal="center" wrapText="1"/>
    </xf>
    <xf numFmtId="0" fontId="36" fillId="0" borderId="37" xfId="0" applyFont="1" applyBorder="1" applyAlignment="1">
      <alignment horizontal="center" wrapText="1"/>
    </xf>
    <xf numFmtId="0" fontId="36" fillId="0" borderId="0" xfId="0" applyFont="1" applyAlignment="1">
      <alignment horizontal="left"/>
    </xf>
    <xf numFmtId="0" fontId="36" fillId="0" borderId="16" xfId="0" applyFont="1" applyBorder="1" applyAlignment="1">
      <alignment horizontal="left" vertical="center" wrapText="1" indent="2"/>
    </xf>
    <xf numFmtId="0" fontId="36" fillId="0" borderId="18" xfId="0" applyFont="1" applyBorder="1" applyAlignment="1">
      <alignment horizontal="left" vertical="center" wrapText="1" indent="2"/>
    </xf>
    <xf numFmtId="0" fontId="36" fillId="0" borderId="0" xfId="0" applyFont="1" applyAlignment="1">
      <alignment horizontal="left" vertical="center" indent="1"/>
    </xf>
    <xf numFmtId="0" fontId="2" fillId="0" borderId="1" xfId="0" quotePrefix="1" applyFont="1" applyBorder="1" applyAlignment="1">
      <alignment horizontal="left" vertical="center" wrapText="1" indent="1"/>
    </xf>
    <xf numFmtId="0" fontId="2" fillId="0" borderId="3" xfId="0" applyFont="1" applyBorder="1" applyAlignment="1">
      <alignment horizontal="left" vertical="center" wrapText="1" indent="1"/>
    </xf>
    <xf numFmtId="0" fontId="4" fillId="2" borderId="1" xfId="0" quotePrefix="1"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4" fillId="2" borderId="9" xfId="0" applyFont="1" applyFill="1" applyBorder="1" applyAlignment="1">
      <alignment horizontal="left" vertical="center" wrapText="1" indent="1"/>
    </xf>
    <xf numFmtId="0" fontId="0" fillId="2" borderId="12" xfId="0" applyFill="1" applyBorder="1" applyAlignment="1">
      <alignment horizontal="left" vertical="center" wrapText="1" indent="1"/>
    </xf>
    <xf numFmtId="0" fontId="0" fillId="2" borderId="11" xfId="0" applyFill="1" applyBorder="1" applyAlignment="1">
      <alignment horizontal="left" vertical="center" wrapText="1" indent="1"/>
    </xf>
    <xf numFmtId="0" fontId="0" fillId="2" borderId="24" xfId="0" applyFill="1" applyBorder="1" applyAlignment="1">
      <alignment horizontal="left" vertical="center" wrapText="1" indent="1"/>
    </xf>
    <xf numFmtId="0" fontId="0" fillId="2" borderId="0" xfId="0" applyFill="1" applyAlignment="1">
      <alignment horizontal="left" vertical="center" wrapText="1" indent="1"/>
    </xf>
    <xf numFmtId="0" fontId="0" fillId="2" borderId="42" xfId="0" applyFill="1" applyBorder="1" applyAlignment="1">
      <alignment horizontal="left" vertical="center" wrapText="1" indent="1"/>
    </xf>
    <xf numFmtId="0" fontId="0" fillId="2" borderId="10" xfId="0" applyFill="1" applyBorder="1" applyAlignment="1">
      <alignment horizontal="left" vertical="center" wrapText="1" indent="1"/>
    </xf>
    <xf numFmtId="0" fontId="0" fillId="2" borderId="5" xfId="0" applyFill="1" applyBorder="1" applyAlignment="1">
      <alignment horizontal="left" vertical="center" wrapText="1" indent="1"/>
    </xf>
    <xf numFmtId="0" fontId="0" fillId="2" borderId="6" xfId="0" applyFill="1" applyBorder="1" applyAlignment="1">
      <alignment horizontal="left" vertical="center" wrapText="1" indent="1"/>
    </xf>
    <xf numFmtId="0" fontId="5" fillId="12" borderId="7" xfId="0" quotePrefix="1" applyFont="1" applyFill="1" applyBorder="1" applyAlignment="1">
      <alignment horizontal="left" vertical="center" wrapText="1" indent="1"/>
    </xf>
    <xf numFmtId="0" fontId="5" fillId="12" borderId="8" xfId="0" quotePrefix="1" applyFont="1" applyFill="1" applyBorder="1" applyAlignment="1">
      <alignment horizontal="left" vertical="center" wrapText="1" inden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7" fillId="2" borderId="32" xfId="0" applyFont="1" applyFill="1" applyBorder="1" applyAlignment="1">
      <alignment horizontal="left" vertical="center" wrapText="1" indent="22"/>
    </xf>
    <xf numFmtId="0" fontId="27" fillId="2" borderId="33" xfId="0" applyFont="1" applyFill="1" applyBorder="1" applyAlignment="1">
      <alignment horizontal="left" vertical="center" wrapText="1" indent="22"/>
    </xf>
    <xf numFmtId="0" fontId="27" fillId="2" borderId="34" xfId="0" applyFont="1" applyFill="1" applyBorder="1" applyAlignment="1">
      <alignment horizontal="left" vertical="center" wrapText="1" indent="22"/>
    </xf>
    <xf numFmtId="0" fontId="4" fillId="12" borderId="7" xfId="0" quotePrefix="1" applyFont="1" applyFill="1" applyBorder="1" applyAlignment="1">
      <alignment horizontal="left" vertical="center" wrapText="1" indent="1"/>
    </xf>
    <xf numFmtId="0" fontId="4" fillId="12" borderId="41" xfId="0" quotePrefix="1" applyFont="1" applyFill="1" applyBorder="1" applyAlignment="1">
      <alignment horizontal="left" vertical="center" wrapText="1" indent="1"/>
    </xf>
    <xf numFmtId="0" fontId="4" fillId="12" borderId="8" xfId="0" quotePrefix="1" applyFont="1" applyFill="1" applyBorder="1" applyAlignment="1">
      <alignment horizontal="left" vertical="center" wrapText="1" indent="1"/>
    </xf>
    <xf numFmtId="167" fontId="4" fillId="12" borderId="7" xfId="0" quotePrefix="1" applyNumberFormat="1" applyFont="1" applyFill="1" applyBorder="1" applyAlignment="1">
      <alignment horizontal="left" vertical="center" wrapText="1" indent="1"/>
    </xf>
    <xf numFmtId="167" fontId="4" fillId="12" borderId="41" xfId="0" quotePrefix="1" applyNumberFormat="1" applyFont="1" applyFill="1" applyBorder="1" applyAlignment="1">
      <alignment horizontal="left" vertical="center" wrapText="1" indent="1"/>
    </xf>
    <xf numFmtId="167" fontId="4" fillId="12" borderId="8" xfId="0" quotePrefix="1" applyNumberFormat="1" applyFont="1" applyFill="1" applyBorder="1" applyAlignment="1">
      <alignment horizontal="left" vertical="center" wrapText="1" indent="1"/>
    </xf>
    <xf numFmtId="0" fontId="19" fillId="28" borderId="7" xfId="0" quotePrefix="1" applyFont="1" applyFill="1" applyBorder="1" applyAlignment="1">
      <alignment horizontal="left" vertical="center" wrapText="1" indent="1"/>
    </xf>
    <xf numFmtId="0" fontId="0" fillId="28" borderId="41" xfId="0" applyFill="1" applyBorder="1" applyAlignment="1">
      <alignment horizontal="left" vertical="center" wrapText="1" indent="1"/>
    </xf>
    <xf numFmtId="0" fontId="0" fillId="28" borderId="8" xfId="0" applyFill="1" applyBorder="1" applyAlignment="1">
      <alignment horizontal="left" vertical="center" wrapText="1" indent="1"/>
    </xf>
    <xf numFmtId="0" fontId="27" fillId="19" borderId="32" xfId="0" applyFont="1" applyFill="1" applyBorder="1" applyAlignment="1">
      <alignment horizontal="left" vertical="center" wrapText="1" indent="22"/>
    </xf>
    <xf numFmtId="0" fontId="27" fillId="19" borderId="33" xfId="0" applyFont="1" applyFill="1" applyBorder="1" applyAlignment="1">
      <alignment horizontal="left" vertical="center" wrapText="1" indent="22"/>
    </xf>
    <xf numFmtId="0" fontId="27" fillId="19" borderId="34" xfId="0" applyFont="1" applyFill="1" applyBorder="1" applyAlignment="1">
      <alignment horizontal="left" vertical="center" wrapText="1" indent="22"/>
    </xf>
    <xf numFmtId="0" fontId="5" fillId="7" borderId="9"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27" fillId="7" borderId="7" xfId="0" applyFont="1" applyFill="1" applyBorder="1" applyAlignment="1">
      <alignment horizontal="center" vertical="center" wrapText="1"/>
    </xf>
    <xf numFmtId="0" fontId="27" fillId="7" borderId="8" xfId="0" applyFont="1" applyFill="1" applyBorder="1" applyAlignment="1">
      <alignment horizontal="center" vertical="center" wrapText="1"/>
    </xf>
    <xf numFmtId="3" fontId="4" fillId="12" borderId="7" xfId="0" quotePrefix="1" applyNumberFormat="1" applyFont="1" applyFill="1" applyBorder="1" applyAlignment="1">
      <alignment horizontal="left" vertical="center" wrapText="1" indent="1"/>
    </xf>
    <xf numFmtId="3" fontId="4" fillId="12" borderId="8" xfId="0" quotePrefix="1" applyNumberFormat="1" applyFont="1" applyFill="1" applyBorder="1" applyAlignment="1">
      <alignment horizontal="left" vertical="center" wrapText="1" indent="1"/>
    </xf>
    <xf numFmtId="0" fontId="4" fillId="12" borderId="8" xfId="0" applyFont="1" applyFill="1" applyBorder="1" applyAlignment="1">
      <alignment horizontal="left" vertical="center" wrapText="1" indent="1"/>
    </xf>
    <xf numFmtId="0" fontId="19" fillId="27" borderId="7" xfId="0" quotePrefix="1" applyFont="1" applyFill="1" applyBorder="1" applyAlignment="1">
      <alignment horizontal="left" vertical="center" wrapText="1" indent="1"/>
    </xf>
    <xf numFmtId="0" fontId="0" fillId="27" borderId="8" xfId="0" applyFill="1" applyBorder="1" applyAlignment="1">
      <alignment horizontal="left" vertical="center" wrapText="1" indent="1"/>
    </xf>
    <xf numFmtId="0" fontId="27" fillId="11" borderId="32" xfId="0" quotePrefix="1" applyFont="1" applyFill="1" applyBorder="1" applyAlignment="1">
      <alignment horizontal="left" vertical="center" wrapText="1" indent="22"/>
    </xf>
    <xf numFmtId="0" fontId="27" fillId="11" borderId="33" xfId="0" applyFont="1" applyFill="1" applyBorder="1" applyAlignment="1">
      <alignment horizontal="left" vertical="center" wrapText="1" indent="22"/>
    </xf>
    <xf numFmtId="0" fontId="27" fillId="11" borderId="34" xfId="0" applyFont="1" applyFill="1" applyBorder="1" applyAlignment="1">
      <alignment horizontal="left" vertical="center" wrapText="1" indent="22"/>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4" fillId="12" borderId="4" xfId="0" quotePrefix="1" applyFont="1" applyFill="1" applyBorder="1" applyAlignment="1">
      <alignment horizontal="left" vertical="center" wrapText="1" indent="1"/>
    </xf>
    <xf numFmtId="0" fontId="4" fillId="12" borderId="4" xfId="0" applyFont="1" applyFill="1" applyBorder="1" applyAlignment="1">
      <alignment horizontal="left" vertical="center" wrapText="1" indent="1"/>
    </xf>
    <xf numFmtId="0" fontId="19" fillId="26" borderId="7" xfId="0" quotePrefix="1" applyFont="1" applyFill="1" applyBorder="1" applyAlignment="1">
      <alignment horizontal="left" vertical="center" wrapText="1" indent="1"/>
    </xf>
    <xf numFmtId="0" fontId="0" fillId="26" borderId="41" xfId="0" applyFill="1" applyBorder="1" applyAlignment="1">
      <alignment horizontal="left" vertical="center" wrapText="1" indent="1"/>
    </xf>
    <xf numFmtId="0" fontId="0" fillId="26" borderId="8" xfId="0" applyFill="1" applyBorder="1" applyAlignment="1">
      <alignment horizontal="left" vertical="center" wrapText="1" indent="1"/>
    </xf>
    <xf numFmtId="0" fontId="27" fillId="11" borderId="32" xfId="0" applyFont="1" applyFill="1" applyBorder="1" applyAlignment="1">
      <alignment horizontal="left" vertical="center" wrapText="1" indent="22"/>
    </xf>
    <xf numFmtId="0" fontId="9" fillId="7" borderId="41" xfId="0" applyFont="1" applyFill="1" applyBorder="1" applyAlignment="1">
      <alignment horizontal="center" vertical="center" wrapText="1"/>
    </xf>
    <xf numFmtId="3" fontId="4" fillId="12" borderId="41" xfId="0" quotePrefix="1" applyNumberFormat="1" applyFont="1" applyFill="1" applyBorder="1" applyAlignment="1">
      <alignment horizontal="left" vertical="center" wrapText="1" indent="1"/>
    </xf>
    <xf numFmtId="0" fontId="19" fillId="2" borderId="7" xfId="0" quotePrefix="1" applyFont="1" applyFill="1" applyBorder="1" applyAlignment="1">
      <alignment horizontal="left" vertical="center" wrapText="1" indent="1"/>
    </xf>
    <xf numFmtId="0" fontId="0" fillId="0" borderId="8" xfId="0" applyBorder="1" applyAlignment="1">
      <alignment horizontal="left" vertical="center" wrapText="1" indent="1"/>
    </xf>
    <xf numFmtId="0" fontId="5" fillId="7" borderId="4" xfId="0" applyFont="1" applyFill="1" applyBorder="1" applyAlignment="1">
      <alignment horizontal="center" vertical="center" wrapText="1"/>
    </xf>
    <xf numFmtId="0" fontId="27" fillId="7" borderId="4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7" fillId="14" borderId="32" xfId="0" applyFont="1" applyFill="1" applyBorder="1" applyAlignment="1">
      <alignment horizontal="left" vertical="center" wrapText="1" indent="22"/>
    </xf>
    <xf numFmtId="0" fontId="27" fillId="14" borderId="33" xfId="0" applyFont="1" applyFill="1" applyBorder="1" applyAlignment="1">
      <alignment horizontal="left" vertical="center" wrapText="1" indent="22"/>
    </xf>
    <xf numFmtId="0" fontId="27" fillId="14" borderId="34" xfId="0" applyFont="1" applyFill="1" applyBorder="1" applyAlignment="1">
      <alignment horizontal="left" vertical="center" wrapText="1" indent="22"/>
    </xf>
    <xf numFmtId="0" fontId="5" fillId="20" borderId="4"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9" fillId="14" borderId="0" xfId="0" applyFont="1" applyFill="1" applyAlignment="1">
      <alignment horizontal="left" vertical="center" wrapText="1" indent="8"/>
    </xf>
    <xf numFmtId="0" fontId="19" fillId="22" borderId="1" xfId="0" applyFont="1" applyFill="1" applyBorder="1" applyAlignment="1">
      <alignment horizontal="center" vertical="center" wrapText="1"/>
    </xf>
    <xf numFmtId="0" fontId="19" fillId="22" borderId="3"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4" fillId="2" borderId="4" xfId="0" quotePrefix="1" applyFont="1" applyFill="1" applyBorder="1" applyAlignment="1">
      <alignment horizontal="left" vertical="center" wrapText="1" indent="1"/>
    </xf>
    <xf numFmtId="3" fontId="4" fillId="2" borderId="4" xfId="0" quotePrefix="1" applyNumberFormat="1" applyFont="1" applyFill="1" applyBorder="1" applyAlignment="1">
      <alignment horizontal="left" vertical="center" wrapText="1" indent="1"/>
    </xf>
    <xf numFmtId="0" fontId="9" fillId="20" borderId="0" xfId="0" applyFont="1" applyFill="1" applyAlignment="1">
      <alignment horizontal="left" vertical="center" wrapText="1" indent="8"/>
    </xf>
    <xf numFmtId="0" fontId="5" fillId="20" borderId="1" xfId="0" applyFont="1" applyFill="1" applyBorder="1" applyAlignment="1">
      <alignment horizontal="center" wrapText="1"/>
    </xf>
    <xf numFmtId="0" fontId="5" fillId="20" borderId="3" xfId="0" applyFont="1" applyFill="1" applyBorder="1" applyAlignment="1">
      <alignment horizontal="center" wrapText="1"/>
    </xf>
    <xf numFmtId="0" fontId="4" fillId="20" borderId="7" xfId="0" quotePrefix="1" applyFont="1" applyFill="1" applyBorder="1" applyAlignment="1">
      <alignment horizontal="left" vertical="center" wrapText="1" indent="1"/>
    </xf>
    <xf numFmtId="0" fontId="4" fillId="20" borderId="8" xfId="0" applyFont="1" applyFill="1" applyBorder="1" applyAlignment="1">
      <alignment horizontal="left" vertical="center" wrapText="1" indent="1"/>
    </xf>
    <xf numFmtId="0" fontId="4" fillId="20" borderId="4" xfId="0" applyFont="1" applyFill="1" applyBorder="1" applyAlignment="1">
      <alignment horizontal="left" vertical="center" wrapText="1" indent="1"/>
    </xf>
    <xf numFmtId="0" fontId="19" fillId="2" borderId="11" xfId="0" quotePrefix="1" applyFont="1" applyFill="1" applyBorder="1" applyAlignment="1">
      <alignment horizontal="left" vertical="center" wrapText="1" indent="1"/>
    </xf>
    <xf numFmtId="0" fontId="0" fillId="0" borderId="6" xfId="0" applyBorder="1" applyAlignment="1">
      <alignment horizontal="left" vertical="center" wrapText="1" indent="1"/>
    </xf>
    <xf numFmtId="0" fontId="4" fillId="0" borderId="4" xfId="0" applyFont="1" applyBorder="1" applyAlignment="1">
      <alignment horizontal="center" wrapText="1"/>
    </xf>
    <xf numFmtId="0" fontId="5" fillId="5"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7" fillId="25" borderId="32" xfId="0" applyFont="1" applyFill="1" applyBorder="1" applyAlignment="1">
      <alignment horizontal="left" vertical="center" wrapText="1" indent="22"/>
    </xf>
    <xf numFmtId="0" fontId="33" fillId="25" borderId="33" xfId="0" applyFont="1" applyFill="1" applyBorder="1" applyAlignment="1">
      <alignment horizontal="left" vertical="center" wrapText="1" indent="22"/>
    </xf>
    <xf numFmtId="0" fontId="33" fillId="25" borderId="34" xfId="0" applyFont="1" applyFill="1" applyBorder="1" applyAlignment="1">
      <alignment horizontal="left" vertical="center" wrapText="1" indent="22"/>
    </xf>
    <xf numFmtId="0" fontId="5" fillId="12" borderId="7" xfId="0" applyFont="1" applyFill="1" applyBorder="1" applyAlignment="1">
      <alignment horizontal="center" vertical="center" wrapText="1"/>
    </xf>
    <xf numFmtId="0" fontId="5" fillId="12" borderId="8" xfId="0" applyFont="1" applyFill="1" applyBorder="1" applyAlignment="1">
      <alignment horizontal="center" vertical="center" wrapText="1"/>
    </xf>
    <xf numFmtId="3" fontId="8" fillId="12" borderId="7" xfId="0" quotePrefix="1" applyNumberFormat="1" applyFont="1" applyFill="1" applyBorder="1" applyAlignment="1">
      <alignment horizontal="left" vertical="center" wrapText="1" indent="1"/>
    </xf>
    <xf numFmtId="3" fontId="8" fillId="12" borderId="8" xfId="0" quotePrefix="1" applyNumberFormat="1" applyFont="1" applyFill="1" applyBorder="1" applyAlignment="1">
      <alignment horizontal="left" vertical="center" wrapText="1" indent="1"/>
    </xf>
    <xf numFmtId="3" fontId="8" fillId="12" borderId="7" xfId="0" applyNumberFormat="1" applyFont="1" applyFill="1" applyBorder="1" applyAlignment="1">
      <alignment horizontal="left" vertical="center" wrapText="1" indent="1"/>
    </xf>
    <xf numFmtId="3" fontId="8" fillId="12" borderId="8" xfId="0" applyNumberFormat="1" applyFont="1" applyFill="1" applyBorder="1" applyAlignment="1">
      <alignment horizontal="left" vertical="center" wrapText="1" indent="1"/>
    </xf>
    <xf numFmtId="0" fontId="8" fillId="12" borderId="7" xfId="0" quotePrefix="1" applyFont="1" applyFill="1" applyBorder="1" applyAlignment="1">
      <alignment horizontal="left" vertical="center" wrapText="1" indent="1"/>
    </xf>
    <xf numFmtId="0" fontId="8" fillId="12" borderId="8" xfId="0" quotePrefix="1" applyFont="1" applyFill="1" applyBorder="1" applyAlignment="1">
      <alignment horizontal="left" vertical="center" wrapText="1" indent="1"/>
    </xf>
    <xf numFmtId="0" fontId="0" fillId="0" borderId="41" xfId="0" applyBorder="1" applyAlignment="1">
      <alignment horizontal="left" vertical="center" wrapText="1" indent="1"/>
    </xf>
    <xf numFmtId="0" fontId="5" fillId="9" borderId="7" xfId="0" quotePrefix="1"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27" fillId="9" borderId="32" xfId="0" applyFont="1" applyFill="1" applyBorder="1" applyAlignment="1">
      <alignment horizontal="left" vertical="center" wrapText="1" indent="22"/>
    </xf>
    <xf numFmtId="0" fontId="27" fillId="9" borderId="33" xfId="0" applyFont="1" applyFill="1" applyBorder="1" applyAlignment="1">
      <alignment horizontal="left" vertical="center" wrapText="1" indent="22"/>
    </xf>
    <xf numFmtId="0" fontId="27" fillId="9" borderId="34" xfId="0" applyFont="1" applyFill="1" applyBorder="1" applyAlignment="1">
      <alignment horizontal="left" vertical="center" wrapText="1" indent="22"/>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7" fillId="12" borderId="7"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4" fillId="26" borderId="7" xfId="0" quotePrefix="1" applyFont="1" applyFill="1" applyBorder="1" applyAlignment="1">
      <alignment horizontal="left" vertical="center" wrapText="1" indent="1"/>
    </xf>
    <xf numFmtId="0" fontId="27" fillId="2" borderId="32" xfId="0" applyFont="1" applyFill="1" applyBorder="1" applyAlignment="1">
      <alignment horizontal="left" vertical="center" wrapText="1" indent="8"/>
    </xf>
    <xf numFmtId="0" fontId="27" fillId="2" borderId="33" xfId="0" applyFont="1" applyFill="1" applyBorder="1" applyAlignment="1">
      <alignment horizontal="left" vertical="center" wrapText="1" indent="8"/>
    </xf>
    <xf numFmtId="0" fontId="27" fillId="2" borderId="34" xfId="0" applyFont="1" applyFill="1" applyBorder="1" applyAlignment="1">
      <alignment horizontal="left" vertical="center" wrapText="1" indent="8"/>
    </xf>
    <xf numFmtId="0" fontId="31" fillId="15" borderId="32" xfId="0" applyFont="1" applyFill="1" applyBorder="1" applyAlignment="1">
      <alignment horizontal="left" vertical="center" wrapText="1" indent="22"/>
    </xf>
    <xf numFmtId="0" fontId="31" fillId="15" borderId="33" xfId="0" applyFont="1" applyFill="1" applyBorder="1" applyAlignment="1">
      <alignment horizontal="left" vertical="center" wrapText="1" indent="22"/>
    </xf>
    <xf numFmtId="0" fontId="31" fillId="15" borderId="34" xfId="0" applyFont="1" applyFill="1" applyBorder="1" applyAlignment="1">
      <alignment horizontal="left" vertical="center" wrapText="1" indent="22"/>
    </xf>
    <xf numFmtId="0" fontId="18" fillId="16" borderId="1" xfId="0" applyFont="1" applyFill="1" applyBorder="1" applyAlignment="1">
      <alignment horizontal="center" vertical="center" wrapText="1"/>
    </xf>
    <xf numFmtId="0" fontId="18" fillId="16" borderId="3"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4" fillId="12" borderId="41" xfId="0" applyFont="1" applyFill="1" applyBorder="1" applyAlignment="1">
      <alignment horizontal="left" vertical="center" wrapText="1" inden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12" borderId="1" xfId="0" quotePrefix="1" applyFont="1" applyFill="1" applyBorder="1" applyAlignment="1">
      <alignment horizontal="left" vertical="center" indent="1"/>
    </xf>
    <xf numFmtId="0" fontId="4" fillId="12" borderId="3" xfId="0" applyFont="1" applyFill="1" applyBorder="1" applyAlignment="1">
      <alignment horizontal="left" vertical="center" indent="1"/>
    </xf>
    <xf numFmtId="0" fontId="4" fillId="12" borderId="1" xfId="0" quotePrefix="1" applyFont="1" applyFill="1" applyBorder="1" applyAlignment="1">
      <alignment horizontal="left" vertical="center" wrapText="1" indent="1"/>
    </xf>
    <xf numFmtId="0" fontId="0" fillId="0" borderId="3" xfId="0" applyBorder="1" applyAlignment="1">
      <alignment horizontal="left" vertical="center" wrapText="1" indent="1"/>
    </xf>
    <xf numFmtId="0" fontId="4" fillId="12" borderId="3" xfId="0" applyFont="1" applyFill="1" applyBorder="1" applyAlignment="1">
      <alignment horizontal="left" vertical="center" wrapText="1" indent="1"/>
    </xf>
    <xf numFmtId="0" fontId="5" fillId="0" borderId="0" xfId="0" applyFont="1" applyAlignment="1">
      <alignment horizontal="right"/>
    </xf>
    <xf numFmtId="0" fontId="0" fillId="0" borderId="0" xfId="0"/>
    <xf numFmtId="0" fontId="27" fillId="12" borderId="32" xfId="0" quotePrefix="1" applyFont="1" applyFill="1" applyBorder="1" applyAlignment="1">
      <alignment horizontal="left" vertical="center" wrapText="1" indent="8"/>
    </xf>
    <xf numFmtId="0" fontId="27" fillId="12" borderId="33" xfId="0" applyFont="1" applyFill="1" applyBorder="1" applyAlignment="1">
      <alignment horizontal="left" vertical="center" wrapText="1" indent="8"/>
    </xf>
    <xf numFmtId="0" fontId="27" fillId="12" borderId="34" xfId="0" applyFont="1" applyFill="1" applyBorder="1" applyAlignment="1">
      <alignment horizontal="left" vertical="center" wrapText="1" indent="8"/>
    </xf>
    <xf numFmtId="0" fontId="7" fillId="23" borderId="1" xfId="2" applyFill="1" applyBorder="1" applyAlignment="1">
      <alignment horizontal="left" vertical="center" wrapText="1" indent="1"/>
    </xf>
    <xf numFmtId="0" fontId="7" fillId="23" borderId="3" xfId="2" applyFill="1" applyBorder="1" applyAlignment="1">
      <alignment horizontal="left" vertical="center" wrapText="1" indent="1"/>
    </xf>
    <xf numFmtId="0" fontId="19" fillId="0" borderId="0" xfId="0" quotePrefix="1" applyFont="1" applyAlignment="1">
      <alignment horizontal="left" vertical="center" wrapText="1" indent="1"/>
    </xf>
    <xf numFmtId="0" fontId="19" fillId="0" borderId="0" xfId="0" applyFont="1" applyAlignment="1">
      <alignment horizontal="left" vertical="center" wrapText="1" indent="1"/>
    </xf>
    <xf numFmtId="172" fontId="4" fillId="12" borderId="1" xfId="0" applyNumberFormat="1" applyFont="1" applyFill="1" applyBorder="1" applyAlignment="1">
      <alignment horizontal="left" vertical="center" indent="1"/>
    </xf>
    <xf numFmtId="172" fontId="4" fillId="12" borderId="3" xfId="0" applyNumberFormat="1" applyFont="1" applyFill="1" applyBorder="1" applyAlignment="1">
      <alignment horizontal="left" vertical="center" indent="1"/>
    </xf>
    <xf numFmtId="0" fontId="4" fillId="23" borderId="1" xfId="0" applyFont="1" applyFill="1" applyBorder="1" applyAlignment="1">
      <alignment horizontal="left" vertical="center" wrapText="1" indent="1"/>
    </xf>
    <xf numFmtId="0" fontId="4" fillId="23" borderId="3" xfId="0" applyFont="1" applyFill="1" applyBorder="1" applyAlignment="1">
      <alignment horizontal="left" vertical="center" wrapText="1" indent="1"/>
    </xf>
    <xf numFmtId="0" fontId="4" fillId="13" borderId="1" xfId="0" applyFont="1" applyFill="1" applyBorder="1" applyAlignment="1">
      <alignment horizontal="left" vertical="center" wrapText="1" indent="1"/>
    </xf>
    <xf numFmtId="0" fontId="4" fillId="13" borderId="3" xfId="0" applyFont="1" applyFill="1" applyBorder="1" applyAlignment="1">
      <alignment horizontal="left" vertical="center" wrapText="1" indent="1"/>
    </xf>
    <xf numFmtId="0" fontId="5" fillId="13" borderId="1" xfId="0" quotePrefix="1" applyFont="1" applyFill="1" applyBorder="1" applyAlignment="1">
      <alignment horizontal="left" vertical="center" wrapText="1" indent="1"/>
    </xf>
    <xf numFmtId="0" fontId="5" fillId="13" borderId="3" xfId="0" applyFont="1" applyFill="1" applyBorder="1" applyAlignment="1">
      <alignment horizontal="left" vertical="center" wrapText="1" indent="1"/>
    </xf>
    <xf numFmtId="164" fontId="8" fillId="23" borderId="1" xfId="3" applyNumberFormat="1" applyFont="1" applyFill="1" applyBorder="1" applyAlignment="1">
      <alignment horizontal="left" vertical="center" wrapText="1" indent="1"/>
    </xf>
    <xf numFmtId="164" fontId="8" fillId="23" borderId="3" xfId="3" applyNumberFormat="1" applyFont="1" applyFill="1" applyBorder="1" applyAlignment="1">
      <alignment horizontal="left" vertical="center" wrapText="1" indent="1"/>
    </xf>
    <xf numFmtId="0" fontId="8" fillId="23" borderId="1" xfId="0" applyFont="1" applyFill="1" applyBorder="1" applyAlignment="1">
      <alignment horizontal="left" vertical="center" wrapText="1" indent="1"/>
    </xf>
    <xf numFmtId="0" fontId="8" fillId="23" borderId="3" xfId="0" applyFont="1" applyFill="1" applyBorder="1" applyAlignment="1">
      <alignment horizontal="left" vertical="center" wrapText="1" indent="1"/>
    </xf>
    <xf numFmtId="0" fontId="9" fillId="2" borderId="1" xfId="0" applyFont="1" applyFill="1" applyBorder="1" applyAlignment="1">
      <alignment horizontal="left" vertical="center" wrapText="1" indent="8"/>
    </xf>
    <xf numFmtId="0" fontId="9" fillId="2" borderId="2" xfId="0" applyFont="1" applyFill="1" applyBorder="1" applyAlignment="1">
      <alignment horizontal="left" vertical="center" wrapText="1" indent="8"/>
    </xf>
    <xf numFmtId="0" fontId="9" fillId="2" borderId="3" xfId="0" applyFont="1" applyFill="1" applyBorder="1" applyAlignment="1">
      <alignment horizontal="left" vertical="center" wrapText="1" indent="8"/>
    </xf>
    <xf numFmtId="0" fontId="9" fillId="10" borderId="0" xfId="0" applyFont="1" applyFill="1" applyAlignment="1">
      <alignment horizontal="left" vertical="center" wrapText="1" indent="8"/>
    </xf>
    <xf numFmtId="0" fontId="5" fillId="23" borderId="1" xfId="0" applyFont="1" applyFill="1" applyBorder="1" applyAlignment="1">
      <alignment horizontal="left" vertical="center" wrapText="1" indent="1"/>
    </xf>
    <xf numFmtId="0" fontId="5" fillId="23" borderId="3" xfId="0" applyFont="1" applyFill="1" applyBorder="1" applyAlignment="1">
      <alignment horizontal="left" vertical="center" wrapText="1" inden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9" fillId="2" borderId="0" xfId="0" applyFont="1" applyFill="1" applyAlignment="1">
      <alignment horizontal="left" vertical="center" wrapText="1" indent="8"/>
    </xf>
    <xf numFmtId="172" fontId="4" fillId="23" borderId="1" xfId="0" applyNumberFormat="1" applyFont="1" applyFill="1" applyBorder="1" applyAlignment="1">
      <alignment horizontal="left" vertical="center" wrapText="1" indent="1"/>
    </xf>
    <xf numFmtId="172" fontId="4" fillId="23" borderId="3" xfId="0" applyNumberFormat="1" applyFont="1" applyFill="1" applyBorder="1" applyAlignment="1">
      <alignment horizontal="left" vertical="center" wrapText="1" indent="1"/>
    </xf>
    <xf numFmtId="14" fontId="44" fillId="30" borderId="4" xfId="0" applyNumberFormat="1" applyFont="1" applyFill="1" applyBorder="1" applyAlignment="1">
      <alignment horizontal="center" vertical="center" wrapText="1"/>
    </xf>
  </cellXfs>
  <cellStyles count="5">
    <cellStyle name="Hipervínculo" xfId="2" builtinId="8"/>
    <cellStyle name="Millares 2" xfId="4" xr:uid="{00000000-0005-0000-0000-000001000000}"/>
    <cellStyle name="Moneda 2" xfId="3" xr:uid="{00000000-0005-0000-0000-000002000000}"/>
    <cellStyle name="Normal" xfId="0" builtinId="0"/>
    <cellStyle name="Porcentaje" xfId="1" builtinId="5"/>
  </cellStyles>
  <dxfs count="0"/>
  <tableStyles count="0" defaultTableStyle="TableStyleMedium2" defaultPivotStyle="PivotStyleLight16"/>
  <colors>
    <mruColors>
      <color rgb="FFFFD833"/>
      <color rgb="FFFFE269"/>
      <color rgb="FFFFD521"/>
      <color rgb="FFFFCC00"/>
      <color rgb="FFFF9933"/>
      <color rgb="FFFFFF99"/>
      <color rgb="FFFFFFB7"/>
      <color rgb="FFF8FDB5"/>
      <color rgb="FFFFCC66"/>
      <color rgb="FFCDF3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oneCellAnchor>
    <xdr:from>
      <xdr:col>3</xdr:col>
      <xdr:colOff>2272392</xdr:colOff>
      <xdr:row>178</xdr:row>
      <xdr:rowOff>13607</xdr:rowOff>
    </xdr:from>
    <xdr:ext cx="3722499" cy="446768"/>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111342" y="60249707"/>
          <a:ext cx="3722499" cy="446768"/>
        </a:xfrm>
        <a:prstGeom prst="rect">
          <a:avLst/>
        </a:prstGeom>
      </xdr:spPr>
    </xdr:pic>
    <xdr:clientData/>
  </xdr:oneCellAnchor>
  <xdr:oneCellAnchor>
    <xdr:from>
      <xdr:col>3</xdr:col>
      <xdr:colOff>412750</xdr:colOff>
      <xdr:row>103</xdr:row>
      <xdr:rowOff>476704</xdr:rowOff>
    </xdr:from>
    <xdr:ext cx="2862860" cy="1488587"/>
    <xdr:pic>
      <xdr:nvPicPr>
        <xdr:cNvPr id="3" name="5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251700" y="33499879"/>
          <a:ext cx="2862860" cy="1488587"/>
        </a:xfrm>
        <a:prstGeom prst="rect">
          <a:avLst/>
        </a:prstGeom>
      </xdr:spPr>
    </xdr:pic>
    <xdr:clientData/>
  </xdr:oneCellAnchor>
  <xdr:oneCellAnchor>
    <xdr:from>
      <xdr:col>3</xdr:col>
      <xdr:colOff>2902032</xdr:colOff>
      <xdr:row>128</xdr:row>
      <xdr:rowOff>1049028</xdr:rowOff>
    </xdr:from>
    <xdr:ext cx="3224893" cy="1391392"/>
    <xdr:pic>
      <xdr:nvPicPr>
        <xdr:cNvPr id="4" name="1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740982" y="54398553"/>
          <a:ext cx="3224893" cy="1391392"/>
        </a:xfrm>
        <a:prstGeom prst="rect">
          <a:avLst/>
        </a:prstGeom>
      </xdr:spPr>
    </xdr:pic>
    <xdr:clientData/>
  </xdr:oneCellAnchor>
  <xdr:oneCellAnchor>
    <xdr:from>
      <xdr:col>8</xdr:col>
      <xdr:colOff>158751</xdr:colOff>
      <xdr:row>105</xdr:row>
      <xdr:rowOff>2174875</xdr:rowOff>
    </xdr:from>
    <xdr:ext cx="4198910" cy="2952750"/>
    <xdr:pic>
      <xdr:nvPicPr>
        <xdr:cNvPr id="5" name="2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28695651" y="42979975"/>
          <a:ext cx="4198910" cy="2952750"/>
        </a:xfrm>
        <a:prstGeom prst="rect">
          <a:avLst/>
        </a:prstGeom>
      </xdr:spPr>
    </xdr:pic>
    <xdr:clientData/>
  </xdr:oneCellAnchor>
  <xdr:oneCellAnchor>
    <xdr:from>
      <xdr:col>2</xdr:col>
      <xdr:colOff>127001</xdr:colOff>
      <xdr:row>104</xdr:row>
      <xdr:rowOff>2460625</xdr:rowOff>
    </xdr:from>
    <xdr:ext cx="3113756" cy="2222500"/>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3517901" y="39417625"/>
          <a:ext cx="3113756" cy="2222500"/>
        </a:xfrm>
        <a:prstGeom prst="rect">
          <a:avLst/>
        </a:prstGeom>
      </xdr:spPr>
    </xdr:pic>
    <xdr:clientData/>
  </xdr:oneCellAnchor>
  <xdr:oneCellAnchor>
    <xdr:from>
      <xdr:col>2</xdr:col>
      <xdr:colOff>95251</xdr:colOff>
      <xdr:row>127</xdr:row>
      <xdr:rowOff>1016000</xdr:rowOff>
    </xdr:from>
    <xdr:ext cx="3259524" cy="1968500"/>
    <xdr:pic>
      <xdr:nvPicPr>
        <xdr:cNvPr id="7" name="8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3486151" y="51708050"/>
          <a:ext cx="3259524" cy="1968500"/>
        </a:xfrm>
        <a:prstGeom prst="rect">
          <a:avLst/>
        </a:prstGeom>
      </xdr:spPr>
    </xdr:pic>
    <xdr:clientData/>
  </xdr:oneCellAnchor>
  <xdr:oneCellAnchor>
    <xdr:from>
      <xdr:col>8</xdr:col>
      <xdr:colOff>1031876</xdr:colOff>
      <xdr:row>128</xdr:row>
      <xdr:rowOff>936625</xdr:rowOff>
    </xdr:from>
    <xdr:ext cx="3063875" cy="1798661"/>
    <xdr:pic>
      <xdr:nvPicPr>
        <xdr:cNvPr id="8" name="9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29568776" y="54286150"/>
          <a:ext cx="3063875" cy="1798661"/>
        </a:xfrm>
        <a:prstGeom prst="rect">
          <a:avLst/>
        </a:prstGeom>
      </xdr:spPr>
    </xdr:pic>
    <xdr:clientData/>
  </xdr:oneCellAnchor>
  <xdr:oneCellAnchor>
    <xdr:from>
      <xdr:col>8</xdr:col>
      <xdr:colOff>1174749</xdr:colOff>
      <xdr:row>129</xdr:row>
      <xdr:rowOff>300038</xdr:rowOff>
    </xdr:from>
    <xdr:ext cx="2905125" cy="2202875"/>
    <xdr:pic>
      <xdr:nvPicPr>
        <xdr:cNvPr id="9" name="11 Imagen">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29711649" y="56307038"/>
          <a:ext cx="2905125" cy="2202875"/>
        </a:xfrm>
        <a:prstGeom prst="rect">
          <a:avLst/>
        </a:prstGeom>
      </xdr:spPr>
    </xdr:pic>
    <xdr:clientData/>
  </xdr:oneCellAnchor>
  <xdr:oneCellAnchor>
    <xdr:from>
      <xdr:col>9</xdr:col>
      <xdr:colOff>103189</xdr:colOff>
      <xdr:row>128</xdr:row>
      <xdr:rowOff>746125</xdr:rowOff>
    </xdr:from>
    <xdr:ext cx="3722686" cy="690665"/>
    <xdr:pic>
      <xdr:nvPicPr>
        <xdr:cNvPr id="10" name="13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33888364" y="54095650"/>
          <a:ext cx="3722686" cy="690665"/>
        </a:xfrm>
        <a:prstGeom prst="rect">
          <a:avLst/>
        </a:prstGeom>
      </xdr:spPr>
    </xdr:pic>
    <xdr:clientData/>
  </xdr:oneCellAnchor>
  <xdr:oneCellAnchor>
    <xdr:from>
      <xdr:col>8</xdr:col>
      <xdr:colOff>103909</xdr:colOff>
      <xdr:row>203</xdr:row>
      <xdr:rowOff>484909</xdr:rowOff>
    </xdr:from>
    <xdr:ext cx="5039591" cy="1511939"/>
    <xdr:pic>
      <xdr:nvPicPr>
        <xdr:cNvPr id="11" name="4 Imagen">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28640809" y="66188359"/>
          <a:ext cx="5039591" cy="1511939"/>
        </a:xfrm>
        <a:prstGeom prst="rect">
          <a:avLst/>
        </a:prstGeom>
      </xdr:spPr>
    </xdr:pic>
    <xdr:clientData/>
  </xdr:oneCellAnchor>
  <xdr:twoCellAnchor editAs="oneCell">
    <xdr:from>
      <xdr:col>1</xdr:col>
      <xdr:colOff>88900</xdr:colOff>
      <xdr:row>2</xdr:row>
      <xdr:rowOff>12701</xdr:rowOff>
    </xdr:from>
    <xdr:to>
      <xdr:col>1</xdr:col>
      <xdr:colOff>1333500</xdr:colOff>
      <xdr:row>2</xdr:row>
      <xdr:rowOff>771561</xdr:rowOff>
    </xdr:to>
    <xdr:pic>
      <xdr:nvPicPr>
        <xdr:cNvPr id="12" name="Imagen 11">
          <a:extLst>
            <a:ext uri="{FF2B5EF4-FFF2-40B4-BE49-F238E27FC236}">
              <a16:creationId xmlns:a16="http://schemas.microsoft.com/office/drawing/2014/main" id="{5AE5F6C9-0992-A5C1-0682-8E1AB27D54E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 y="406401"/>
          <a:ext cx="1244600" cy="7588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27215</xdr:colOff>
      <xdr:row>0</xdr:row>
      <xdr:rowOff>54429</xdr:rowOff>
    </xdr:from>
    <xdr:to>
      <xdr:col>0</xdr:col>
      <xdr:colOff>713015</xdr:colOff>
      <xdr:row>2</xdr:row>
      <xdr:rowOff>99747</xdr:rowOff>
    </xdr:to>
    <xdr:pic>
      <xdr:nvPicPr>
        <xdr:cNvPr id="3" name="Imagen 1875582370">
          <a:extLst>
            <a:ext uri="{FF2B5EF4-FFF2-40B4-BE49-F238E27FC236}">
              <a16:creationId xmlns:a16="http://schemas.microsoft.com/office/drawing/2014/main" id="{137BC137-3A11-490B-B618-F70A2A360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5" y="54429"/>
          <a:ext cx="685800" cy="397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arag\Desktop\Copia%20de%20Prueba%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FORME"/>
      <sheetName val="Normograma"/>
    </sheetNames>
    <sheetDataSet>
      <sheetData sheetId="0" refreshError="1">
        <row r="3">
          <cell r="A3" t="str">
            <v>INFORME DE SUPERVISIÓN DEL CONTRATO DE ESTABILIDAD JURÍDICA EJ–__ DE 20__ SUSCRITO ______</v>
          </cell>
        </row>
        <row r="7">
          <cell r="B7" t="str">
            <v>Número de contrato y fecha:</v>
          </cell>
        </row>
        <row r="9">
          <cell r="B9" t="str">
            <v>Fecha de suscripción:</v>
          </cell>
        </row>
        <row r="11">
          <cell r="B11" t="str">
            <v>Fecha Acta de inicio:</v>
          </cell>
        </row>
        <row r="13">
          <cell r="B13" t="str">
            <v>Localización del proyecto:</v>
          </cell>
        </row>
        <row r="15">
          <cell r="B15" t="str">
            <v>Monto de la inversión:</v>
          </cell>
        </row>
        <row r="17">
          <cell r="B17" t="str">
            <v>Ministerio del Ramo:</v>
          </cell>
          <cell r="C17" t="str">
            <v>Ministerio de Comercio, Industria y Turismo</v>
          </cell>
        </row>
        <row r="19">
          <cell r="B19" t="str">
            <v>Régimen Franco:</v>
          </cell>
          <cell r="C19" t="str">
            <v>SI / NO:</v>
          </cell>
        </row>
        <row r="20">
          <cell r="C20" t="str">
            <v>Tipo de usuario:</v>
          </cell>
        </row>
        <row r="22">
          <cell r="B22" t="str">
            <v>Composición de la inversión:</v>
          </cell>
          <cell r="C22" t="str">
            <v>Nacional (%):</v>
          </cell>
          <cell r="D22">
            <v>0</v>
          </cell>
        </row>
        <row r="23">
          <cell r="C23" t="str">
            <v>Extranjera (%):</v>
          </cell>
          <cell r="D23">
            <v>0</v>
          </cell>
        </row>
        <row r="25">
          <cell r="B25" t="str">
            <v>Cobertura del contrato:</v>
          </cell>
        </row>
        <row r="27">
          <cell r="B27" t="str">
            <v>Duración del contrato (años):</v>
          </cell>
        </row>
        <row r="29">
          <cell r="B29" t="str">
            <v>Fecha de terminación del contrato:</v>
          </cell>
        </row>
        <row r="33">
          <cell r="B33" t="str">
            <v>Otrosí No. __</v>
          </cell>
        </row>
        <row r="37">
          <cell r="A37" t="str">
            <v>2.    DATOS DE LA SOCIEDAD CONTRATISTA:</v>
          </cell>
        </row>
        <row r="41">
          <cell r="B41" t="str">
            <v>Representante legal:</v>
          </cell>
        </row>
        <row r="43">
          <cell r="B43" t="str">
            <v>NIT:</v>
          </cell>
        </row>
        <row r="45">
          <cell r="B45" t="str">
            <v>Tipo de empresa:</v>
          </cell>
        </row>
        <row r="47">
          <cell r="B47" t="str">
            <v>Domicilio:</v>
          </cell>
        </row>
        <row r="49">
          <cell r="B49" t="str">
            <v>Departamento:</v>
          </cell>
        </row>
        <row r="51">
          <cell r="B51" t="str">
            <v>Municipio:</v>
          </cell>
        </row>
        <row r="53">
          <cell r="B53" t="str">
            <v>Teléfono:</v>
          </cell>
        </row>
        <row r="55">
          <cell r="B55" t="str">
            <v>e-mail:</v>
          </cell>
        </row>
        <row r="57">
          <cell r="B57" t="str">
            <v>Código CIIU:</v>
          </cell>
          <cell r="C57" t="str">
            <v>Actividad No.:</v>
          </cell>
          <cell r="D57" t="str">
            <v>CIIU -</v>
          </cell>
        </row>
        <row r="58">
          <cell r="C58" t="str">
            <v>Descripción de la actividad:</v>
          </cell>
        </row>
        <row r="60">
          <cell r="A60" t="str">
            <v>3.    DATOS DEL INFORME ANUAL DE AUDITORÍA REMITIDO POR LA EMPRESA</v>
          </cell>
        </row>
        <row r="62">
          <cell r="B62" t="str">
            <v xml:space="preserve">INFORME No. </v>
          </cell>
        </row>
        <row r="63">
          <cell r="B63" t="str">
            <v>FECHA EN QUE SE RINDE EL INFORME:</v>
          </cell>
        </row>
        <row r="64">
          <cell r="B64" t="str">
            <v xml:space="preserve">PERIODICIDAD: </v>
          </cell>
        </row>
        <row r="65">
          <cell r="B65" t="str">
            <v>MENSUAL</v>
          </cell>
          <cell r="C65" t="str">
            <v>BIMESTRAL</v>
          </cell>
          <cell r="D65" t="str">
            <v>TRIMESTRAL</v>
          </cell>
          <cell r="E65" t="str">
            <v xml:space="preserve">SEMESTRAL </v>
          </cell>
          <cell r="F65" t="str">
            <v>ANUAL</v>
          </cell>
        </row>
        <row r="71">
          <cell r="B71" t="str">
            <v>20__</v>
          </cell>
          <cell r="C71">
            <v>1</v>
          </cell>
          <cell r="D71">
            <v>1</v>
          </cell>
          <cell r="E71" t="str">
            <v>20__</v>
          </cell>
          <cell r="F71">
            <v>12</v>
          </cell>
          <cell r="G71">
            <v>31</v>
          </cell>
        </row>
        <row r="73">
          <cell r="B73" t="str">
            <v>El presente informe se presenta en cumplimiento de lo dispuesto en la Resolución No. 3421 de 2014 "Por la cual se adopta el manual de contratación del Ministerio de Comercio, Industria y Turismo y se dictan otras disposiciones".</v>
          </cell>
        </row>
        <row r="75">
          <cell r="B75" t="str">
            <v>Fecha de radicado:</v>
          </cell>
        </row>
        <row r="77">
          <cell r="B77" t="str">
            <v>Periodo informe DESDE (Fecha):</v>
          </cell>
        </row>
        <row r="79">
          <cell r="B79" t="str">
            <v>Periodo informe HASTA (Fecha):</v>
          </cell>
        </row>
        <row r="81">
          <cell r="B81" t="str">
            <v>No. de informe:</v>
          </cell>
        </row>
        <row r="83">
          <cell r="B83" t="str">
            <v>Folios:</v>
          </cell>
        </row>
        <row r="85">
          <cell r="B85" t="str">
            <v>Firma auditora:</v>
          </cell>
        </row>
        <row r="90">
          <cell r="A90" t="str">
            <v>4.        OBJETO DEL CONTRATO</v>
          </cell>
        </row>
        <row r="93">
          <cell r="D93" t="str">
            <v>Descripción</v>
          </cell>
          <cell r="S93" t="str">
            <v>DESCRIPCIÓN CUMPLIMIENTO 20__</v>
          </cell>
          <cell r="T93" t="str">
            <v>OBSERVACIONES DE LA SUPERVISIÓN 20__</v>
          </cell>
          <cell r="U93" t="str">
            <v>ACCIONES Y/O RECOMENDACIONES  SUPERVISIÓN 20__</v>
          </cell>
        </row>
        <row r="98">
          <cell r="A98" t="str">
            <v>OBLIGACIONES DEL INVERSIONISTA</v>
          </cell>
        </row>
        <row r="100">
          <cell r="A100" t="str">
            <v>5.    INVERSIÓN</v>
          </cell>
        </row>
        <row r="103">
          <cell r="I103" t="str">
            <v>INFORMACIÓN REPORTADA POR LA SOCIEDAD 20__</v>
          </cell>
          <cell r="J103" t="str">
            <v>OBSERVACIONES DE LA SUPERVISIÓN 20__</v>
          </cell>
          <cell r="K103" t="str">
            <v>ACCIONES Y/O RECOMENDACIONES  SUPERVISIÓN 20__</v>
          </cell>
        </row>
        <row r="104">
          <cell r="B104" t="str">
            <v>CLÁUSULA SEGUNDA
(Modificada por…)</v>
          </cell>
        </row>
        <row r="105">
          <cell r="B105" t="str">
            <v>CLÁUSULA TERCERA
(Modificada por...)</v>
          </cell>
        </row>
        <row r="107">
          <cell r="B107" t="str">
            <v>CLÁUSULA SEXTA 
(Numeral 1)</v>
          </cell>
        </row>
        <row r="122">
          <cell r="A122" t="str">
            <v>DEMÁS OBLIGACIONES DEL INVERSIONISTA</v>
          </cell>
        </row>
        <row r="124">
          <cell r="A124" t="str">
            <v>6.    GENERACIÓN DE EMPLEO</v>
          </cell>
        </row>
        <row r="127">
          <cell r="I127" t="str">
            <v>INFORMACIÓN REPORTADA POR LA SOCIEDAD 20__</v>
          </cell>
          <cell r="J127" t="str">
            <v>OBSERVACIONES DE LA SUPERVISIÓN 20__</v>
          </cell>
          <cell r="K127" t="str">
            <v>ACCIONES Y/O RECOMENDACIONES  SUPERVISIÓN 20__</v>
          </cell>
        </row>
        <row r="144">
          <cell r="A144" t="str">
            <v>DEMÁS OBLIGACIONES DEL INVERSIONISTA  (Cont.)</v>
          </cell>
        </row>
        <row r="179">
          <cell r="A179" t="str">
            <v>7.        INCREMENTO DE EXPORTACIONES     (NUMERAL OCULTO !!!!)</v>
          </cell>
        </row>
        <row r="182">
          <cell r="D182" t="str">
            <v>INFORMACIÓN REPORTADA POR LA SOCIEDAD</v>
          </cell>
          <cell r="E182" t="str">
            <v>OBSERVACIONES DE LA SUPERVISIÓN 2012</v>
          </cell>
          <cell r="F182" t="str">
            <v>ACCIONES Y/O RECOMENDACIONES DE LA SUPERVISIÓN 2012</v>
          </cell>
        </row>
        <row r="183">
          <cell r="B183" t="str">
            <v>CLÁUSULA SEXTA 
(Numeral 3)</v>
          </cell>
          <cell r="C183" t="str">
            <v>-3. Generar alrededor de 53 nuevos empleos directos durante el término de duración del contrato y divisas por concepto de exportaciones en cuantía aproximada de US$ 66.000.000 durante el término de vigencia del contrato.</v>
          </cell>
          <cell r="D183" t="str">
            <v>–. El revisor fiscal de la sociedad a lo largo de sus informes de auditoría indicó en primer lugar que durante los año 2009 y 2010 la empresa se encontraba en ensayos y pyestas en marcha. Así mismo indicó que:
1. Durante el año 2009, la empresa realizó exportaciones por USD$$33.220,20 (Fl.234);
2. Durante el año 2010, la empresa realizó exportaciones por USD$1'046.493 (Fl.376);
3. Durante el año 2011, la empresa realizó exportaciones por USD&amp;912.447,87 (Fl.413);
Nota del Auditor: "Durante los años 2009 y 2010 la empresa se encontraba en ensayos y puesta en marcha. El periodo improductivo terminó el agosto 31 de 2011, iniciando su etapa productiva.
4. Durante el año 2012, la empresa realizó exportaciones por USD$1'519.693,50 (Fl.436).
De acuerdo con la información reportada por la empresa, hasta el año 2012 se han realizado exportaciones por valor de USD$3’511.854,57.</v>
          </cell>
          <cell r="E183" t="str">
            <v>De conformidad con la información reportada tanto por la empresa como por el Revisor Fiscal, quien tiene a cargo los Informes de Auditoría y la correspondiente "Certificación" de las obligaciones contractuales, se elaboró el siguiente cuadro referido a la generación de divisas por concepto de exportaciones de que trata el númeral 3 de la cláusula sexta del contrato:
Al respecto, si bien el contrato no presenta un cronograma exacto para la generación de divisas, se observa que pasado el periodo improductivo los valores reportados a la fecha son muy bajos. 
Al  respecto si se tomara una cifra anual de exportaciones de USD$2'000.000, la cual es superior a cualquiera de las cifras reportadas a la fecha, al cabo de la vigencia del contrato, la empresa generaría aproximadamente USD$27'511.854, con lo cual no cumpliría el monto pactado de USD$66'000.000.
Por lo anterior, se hace necesario solicitar concepto al inversionista con el objeto de que presente sus proyecciones de exportación futuras, y a la vez indique la propensión al riesgo de incumplimiento, con lo cual se tendría un panorama real frente al eventual riesgo de incumplimiento.</v>
          </cell>
          <cell r="F183" t="str">
            <v>Por la razones expuestas en las observaciones se hace necesario solicitar a la empresa las proyecciones futuras frete al cumplimiento de la obligación de generación de divisas con ocasión de exportaciones, con la consecuente descripción y propensión al riesgo de incumplimiento, de forma que se se establezca un panorama real frente a esta eventualidad.</v>
          </cell>
        </row>
        <row r="199">
          <cell r="A199" t="str">
            <v>7.     CUMPLIMIENTO DE LAS DISPOSICIONES LEGALES QUE REGULAN LA ACTIVIDAD A LA QUE SE REFIERE LA INVERSIÓN</v>
          </cell>
        </row>
        <row r="202">
          <cell r="I202" t="str">
            <v>INFORMACIÓN REPORTADA POR LA SOCIEDAD 20__</v>
          </cell>
          <cell r="J202" t="str">
            <v>OBSERVACIONES DE LA SUPERVISIÓN 20__</v>
          </cell>
          <cell r="K202" t="str">
            <v>ACCIONES Y/O RECOMENDACIONES SUPERVISIÓN 20__</v>
          </cell>
        </row>
        <row r="203">
          <cell r="B203" t="str">
            <v>CLÁUSULA SEXTA 
(Numeral 4)</v>
          </cell>
        </row>
        <row r="217">
          <cell r="A217" t="str">
            <v>8.       PAGO DE IMPUESTOS, TASAS Y CONTRIBUCIONES</v>
          </cell>
        </row>
        <row r="220">
          <cell r="I220" t="str">
            <v>INFORMACIÓN REPORTADA POR LA SOCIEDAD 20__</v>
          </cell>
          <cell r="J220" t="str">
            <v>OBSERVACIONES DE LA SUPERVISIÓN 20__</v>
          </cell>
          <cell r="K220" t="str">
            <v>ACCIONES Y/O RECOMENDACIONES  SUPERVISIÓN 20__</v>
          </cell>
        </row>
        <row r="221">
          <cell r="B221" t="str">
            <v>CLÁUSULA SEXTA 
(Numeral 5)</v>
          </cell>
        </row>
        <row r="235">
          <cell r="A235" t="str">
            <v>9.    CUMPLIMIENTO DE NORMAS AMBIENTALES</v>
          </cell>
        </row>
        <row r="238">
          <cell r="I238" t="str">
            <v>INFORMACIÓN REPORTADA POR LA SOCIEDAD 20__</v>
          </cell>
          <cell r="J238" t="str">
            <v>OBSERVACIONES DE LA SUPERVISIÓN 20__</v>
          </cell>
          <cell r="K238" t="str">
            <v>ACCIONES Y/O RECOMENDACIONES SUPERVISIÓN 20__</v>
          </cell>
        </row>
        <row r="239">
          <cell r="B239" t="str">
            <v>CLÁUSULA SEXTA 
(Numeral 6)</v>
          </cell>
        </row>
        <row r="255">
          <cell r="A255" t="str">
            <v>10.     CONTRATAR LA AUDITORÍA DEL CONTRATO DE LA CLÁUSULA 14</v>
          </cell>
        </row>
        <row r="258">
          <cell r="I258" t="str">
            <v>INFORMACIÓN REPORTADA POR LA SOCIEDAD 20__</v>
          </cell>
          <cell r="J258" t="str">
            <v>OBSERVACIONES DE LA SUPERVISIÓN 20__</v>
          </cell>
          <cell r="K258" t="str">
            <v>ACCIONES Y/O RECOMENDACIONES SUPERVISIÓN 20__</v>
          </cell>
        </row>
        <row r="259">
          <cell r="B259" t="str">
            <v>CLÁUSULA SEXTA 
(Numeral 7)</v>
          </cell>
        </row>
        <row r="273">
          <cell r="A273" t="str">
            <v>11.     RESPONDER SOLICITUDES DE INFORMACIÓN</v>
          </cell>
        </row>
        <row r="276">
          <cell r="I276" t="str">
            <v>INFORMACIÓN REPORTADA POR LA SOCIEDAD 20__</v>
          </cell>
          <cell r="J276" t="str">
            <v>OBSERVACIONES DE LA SUPERVISIÓN 20__</v>
          </cell>
          <cell r="K276" t="str">
            <v>ACCIONES Y/O RECOMENDACIONES SUPERVISIÓN 20__</v>
          </cell>
        </row>
        <row r="277">
          <cell r="B277" t="str">
            <v>CLÁUSULA SEXTA 
(Numeral 8)</v>
          </cell>
        </row>
        <row r="292">
          <cell r="A292" t="str">
            <v>12.      PRIMA DE ESTABILIDAD JURÍDICA</v>
          </cell>
        </row>
        <row r="295">
          <cell r="I295" t="str">
            <v>INFORMACIÓN REPORTADA POR LA SOCIEDAD 20__</v>
          </cell>
          <cell r="J295" t="str">
            <v>OBSERVACIONES DE LA SUPERVISIÓN 20__</v>
          </cell>
          <cell r="K295" t="str">
            <v>ACCIONES Y/O RECOMENDACIONES SUPERVISIÓN 20__</v>
          </cell>
        </row>
        <row r="296">
          <cell r="B296" t="str">
            <v>CLÁUSULA SEXTA 
(Numeral 2)</v>
          </cell>
        </row>
        <row r="297">
          <cell r="B297" t="str">
            <v>CLÁUSULA OCTAVA
(Modificada por…)</v>
          </cell>
        </row>
        <row r="298">
          <cell r="B298" t="str">
            <v>CLÁUSULA NOVENA
(Modificada por…)</v>
          </cell>
        </row>
        <row r="309">
          <cell r="B309" t="str">
            <v>OBSERVACIONES GENERALES SOBRE LA EJECUCIÓN Y GRADO DE CUMPLIMIENTO DEL CONTRATO</v>
          </cell>
        </row>
        <row r="310">
          <cell r="B310" t="str">
            <v>CUMPLIMIENTO</v>
          </cell>
        </row>
        <row r="312">
          <cell r="B312" t="str">
            <v>ACTIVIDADES DESARROLLADAS POR LA SUPERVISIÓN</v>
          </cell>
        </row>
        <row r="315">
          <cell r="C315" t="str">
            <v>Oficio - DPC - 0__</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M329"/>
  <sheetViews>
    <sheetView showGridLines="0" topLeftCell="A102" zoomScale="60" zoomScaleNormal="60" workbookViewId="0">
      <selection activeCell="A3" sqref="A3:D3"/>
    </sheetView>
  </sheetViews>
  <sheetFormatPr baseColWidth="10" defaultColWidth="11.5703125" defaultRowHeight="15" x14ac:dyDescent="0.25"/>
  <cols>
    <col min="1" max="1" width="7.140625" style="2" customWidth="1"/>
    <col min="2" max="2" width="43.7109375" style="2" customWidth="1"/>
    <col min="3" max="3" width="51.7109375" style="2" customWidth="1"/>
    <col min="4" max="4" width="105.85546875" style="2" customWidth="1"/>
    <col min="5" max="5" width="71.42578125" style="2" customWidth="1"/>
    <col min="6" max="6" width="35.7109375" style="2" customWidth="1"/>
    <col min="7" max="7" width="44.85546875" style="2" customWidth="1"/>
    <col min="8" max="8" width="67.5703125" style="2" customWidth="1"/>
    <col min="9" max="9" width="78.7109375" style="2" customWidth="1"/>
    <col min="10" max="10" width="58.7109375" style="2" customWidth="1"/>
    <col min="11" max="11" width="31.42578125" style="2" customWidth="1"/>
    <col min="12" max="12" width="27.5703125" style="2" customWidth="1"/>
    <col min="13" max="13" width="53.85546875" style="2" customWidth="1"/>
    <col min="14" max="14" width="57.5703125" style="2" customWidth="1"/>
    <col min="15" max="15" width="37" style="2" customWidth="1"/>
    <col min="16" max="16" width="38.140625" style="2" customWidth="1"/>
    <col min="17" max="17" width="31.7109375" style="2" customWidth="1"/>
    <col min="18" max="18" width="11.5703125" style="2"/>
    <col min="19" max="19" width="119.42578125" style="2" customWidth="1"/>
    <col min="20" max="20" width="48.5703125" style="2" customWidth="1"/>
    <col min="21" max="21" width="29" style="2" customWidth="1"/>
    <col min="22" max="22" width="16.42578125" style="2" customWidth="1"/>
    <col min="23" max="23" width="39.28515625" style="2" customWidth="1"/>
    <col min="24" max="24" width="17.28515625" style="2" customWidth="1"/>
    <col min="25" max="16384" width="11.5703125" style="2"/>
  </cols>
  <sheetData>
    <row r="2" spans="1:5" ht="15.75" thickBot="1" x14ac:dyDescent="0.3"/>
    <row r="3" spans="1:5" ht="63.75" customHeight="1" thickBot="1" x14ac:dyDescent="0.3">
      <c r="A3" s="615" t="s">
        <v>404</v>
      </c>
      <c r="B3" s="616"/>
      <c r="C3" s="616"/>
      <c r="D3" s="617"/>
      <c r="E3" s="1"/>
    </row>
    <row r="4" spans="1:5" x14ac:dyDescent="0.25">
      <c r="A4" s="3"/>
      <c r="B4" s="3"/>
      <c r="C4" s="3"/>
      <c r="D4" s="3"/>
      <c r="E4" s="3"/>
    </row>
    <row r="5" spans="1:5" s="4" customFormat="1" ht="20.25" customHeight="1" x14ac:dyDescent="0.25">
      <c r="A5" s="618" t="s">
        <v>131</v>
      </c>
      <c r="B5" s="618"/>
      <c r="C5" s="618"/>
      <c r="D5" s="618"/>
    </row>
    <row r="7" spans="1:5" ht="27" customHeight="1" x14ac:dyDescent="0.25">
      <c r="B7" s="171" t="s">
        <v>64</v>
      </c>
      <c r="C7" s="599"/>
      <c r="D7" s="600"/>
    </row>
    <row r="8" spans="1:5" ht="6.6" customHeight="1" x14ac:dyDescent="0.25">
      <c r="B8" s="171"/>
      <c r="C8" s="182"/>
      <c r="D8" s="182"/>
    </row>
    <row r="9" spans="1:5" ht="26.25" customHeight="1" x14ac:dyDescent="0.25">
      <c r="B9" s="171" t="s">
        <v>65</v>
      </c>
      <c r="C9" s="619"/>
      <c r="D9" s="620"/>
    </row>
    <row r="10" spans="1:5" ht="6.6" customHeight="1" x14ac:dyDescent="0.25">
      <c r="B10" s="171"/>
      <c r="C10" s="259"/>
      <c r="D10" s="259"/>
    </row>
    <row r="11" spans="1:5" ht="27" customHeight="1" x14ac:dyDescent="0.25">
      <c r="B11" s="171" t="s">
        <v>40</v>
      </c>
      <c r="C11" s="619"/>
      <c r="D11" s="620"/>
    </row>
    <row r="12" spans="1:5" ht="6.6" customHeight="1" x14ac:dyDescent="0.25">
      <c r="A12" s="177"/>
      <c r="B12" s="186"/>
      <c r="C12" s="178"/>
      <c r="D12" s="178"/>
    </row>
    <row r="13" spans="1:5" ht="27" customHeight="1" x14ac:dyDescent="0.25">
      <c r="B13" s="171" t="s">
        <v>50</v>
      </c>
      <c r="C13" s="607"/>
      <c r="D13" s="608"/>
    </row>
    <row r="14" spans="1:5" ht="8.25" customHeight="1" x14ac:dyDescent="0.25">
      <c r="B14" s="171"/>
      <c r="C14" s="182"/>
      <c r="D14" s="182"/>
    </row>
    <row r="15" spans="1:5" ht="27" customHeight="1" x14ac:dyDescent="0.25">
      <c r="B15" s="171" t="s">
        <v>75</v>
      </c>
      <c r="C15" s="605"/>
      <c r="D15" s="606"/>
    </row>
    <row r="16" spans="1:5" ht="6.75" customHeight="1" x14ac:dyDescent="0.25">
      <c r="B16" s="171"/>
      <c r="C16" s="182"/>
      <c r="D16" s="182"/>
    </row>
    <row r="17" spans="1:22" ht="27" customHeight="1" x14ac:dyDescent="0.25">
      <c r="B17" s="171" t="s">
        <v>51</v>
      </c>
      <c r="C17" s="607" t="s">
        <v>84</v>
      </c>
      <c r="D17" s="608"/>
    </row>
    <row r="18" spans="1:22" ht="5.25" customHeight="1" x14ac:dyDescent="0.25">
      <c r="B18" s="171"/>
    </row>
    <row r="19" spans="1:22" ht="27" customHeight="1" x14ac:dyDescent="0.25">
      <c r="B19" s="171" t="s">
        <v>66</v>
      </c>
      <c r="C19" s="187" t="s">
        <v>67</v>
      </c>
      <c r="D19" s="261"/>
    </row>
    <row r="20" spans="1:22" ht="27" customHeight="1" x14ac:dyDescent="0.25">
      <c r="B20" s="171"/>
      <c r="C20" s="187" t="s">
        <v>68</v>
      </c>
      <c r="D20" s="172"/>
    </row>
    <row r="21" spans="1:22" ht="8.25" customHeight="1" x14ac:dyDescent="0.25">
      <c r="B21" s="171"/>
      <c r="C21" s="187"/>
      <c r="D21" s="120"/>
    </row>
    <row r="22" spans="1:22" ht="27" customHeight="1" x14ac:dyDescent="0.25">
      <c r="B22" s="171" t="s">
        <v>52</v>
      </c>
      <c r="C22" s="171" t="s">
        <v>53</v>
      </c>
      <c r="D22" s="236"/>
    </row>
    <row r="23" spans="1:22" ht="27" customHeight="1" x14ac:dyDescent="0.25">
      <c r="B23" s="171"/>
      <c r="C23" s="171" t="s">
        <v>54</v>
      </c>
      <c r="D23" s="236"/>
    </row>
    <row r="24" spans="1:22" ht="6.75" customHeight="1" x14ac:dyDescent="0.25">
      <c r="B24" s="171"/>
    </row>
    <row r="25" spans="1:22" ht="27" customHeight="1" x14ac:dyDescent="0.25">
      <c r="B25" s="171" t="s">
        <v>55</v>
      </c>
      <c r="C25" s="267"/>
      <c r="D25" s="183" t="s">
        <v>317</v>
      </c>
    </row>
    <row r="26" spans="1:22" ht="8.25" customHeight="1" x14ac:dyDescent="0.25">
      <c r="B26" s="171"/>
      <c r="C26" s="260"/>
      <c r="D26" s="141"/>
    </row>
    <row r="27" spans="1:22" ht="27" customHeight="1" x14ac:dyDescent="0.25">
      <c r="B27" s="171" t="s">
        <v>56</v>
      </c>
      <c r="C27" s="267"/>
      <c r="D27" s="120" t="s">
        <v>318</v>
      </c>
    </row>
    <row r="28" spans="1:22" ht="6.75" customHeight="1" x14ac:dyDescent="0.25">
      <c r="B28" s="171"/>
      <c r="C28" s="260"/>
      <c r="D28" s="141"/>
    </row>
    <row r="29" spans="1:22" ht="30.75" customHeight="1" x14ac:dyDescent="0.25">
      <c r="B29" s="171" t="s">
        <v>69</v>
      </c>
      <c r="C29" s="268"/>
      <c r="D29" s="141"/>
    </row>
    <row r="30" spans="1:22" ht="15" customHeight="1" x14ac:dyDescent="0.25">
      <c r="B30" s="171"/>
      <c r="C30" s="174"/>
    </row>
    <row r="31" spans="1:22" ht="28.5" customHeight="1" x14ac:dyDescent="0.25">
      <c r="A31" s="609" t="s">
        <v>258</v>
      </c>
      <c r="B31" s="610"/>
      <c r="C31" s="610"/>
      <c r="D31" s="610"/>
      <c r="E31" s="610"/>
      <c r="F31" s="610"/>
      <c r="G31" s="610"/>
      <c r="H31" s="610"/>
      <c r="I31" s="610"/>
      <c r="J31" s="610"/>
      <c r="K31" s="610"/>
      <c r="L31" s="610"/>
      <c r="M31" s="610"/>
      <c r="N31" s="610"/>
      <c r="O31" s="610"/>
      <c r="P31" s="610"/>
      <c r="Q31" s="610"/>
      <c r="R31" s="610"/>
      <c r="S31" s="610"/>
      <c r="T31" s="610"/>
      <c r="U31" s="610"/>
      <c r="V31" s="611"/>
    </row>
    <row r="32" spans="1:22" ht="36.75" customHeight="1" x14ac:dyDescent="0.25">
      <c r="A32" s="7"/>
      <c r="B32" s="176" t="s">
        <v>255</v>
      </c>
      <c r="C32" s="176" t="s">
        <v>5</v>
      </c>
      <c r="D32" s="176" t="s">
        <v>256</v>
      </c>
    </row>
    <row r="33" spans="1:4" ht="63.75" customHeight="1" x14ac:dyDescent="0.25">
      <c r="A33" s="7"/>
      <c r="B33" s="302" t="s">
        <v>405</v>
      </c>
      <c r="C33" s="265" t="s">
        <v>333</v>
      </c>
      <c r="D33" s="279" t="s">
        <v>406</v>
      </c>
    </row>
    <row r="34" spans="1:4" ht="95.25" customHeight="1" x14ac:dyDescent="0.25">
      <c r="A34" s="7"/>
      <c r="B34" s="302" t="s">
        <v>405</v>
      </c>
      <c r="C34" s="266" t="s">
        <v>364</v>
      </c>
      <c r="D34" s="279" t="s">
        <v>406</v>
      </c>
    </row>
    <row r="35" spans="1:4" ht="141.75" customHeight="1" x14ac:dyDescent="0.25">
      <c r="A35" s="7"/>
      <c r="B35" s="302" t="s">
        <v>405</v>
      </c>
      <c r="C35" s="266" t="s">
        <v>363</v>
      </c>
      <c r="D35" s="266" t="s">
        <v>406</v>
      </c>
    </row>
    <row r="36" spans="1:4" ht="18" customHeight="1" x14ac:dyDescent="0.25">
      <c r="A36" s="173"/>
      <c r="B36" s="173"/>
      <c r="C36" s="173"/>
      <c r="D36" s="173"/>
    </row>
    <row r="37" spans="1:4" ht="29.25" customHeight="1" x14ac:dyDescent="0.25">
      <c r="A37" s="612" t="s">
        <v>259</v>
      </c>
      <c r="B37" s="612"/>
      <c r="C37" s="612"/>
      <c r="D37" s="612"/>
    </row>
    <row r="38" spans="1:4" ht="12" customHeight="1" x14ac:dyDescent="0.25">
      <c r="B38" s="318"/>
      <c r="C38" s="152"/>
    </row>
    <row r="39" spans="1:4" ht="21" customHeight="1" x14ac:dyDescent="0.25">
      <c r="B39" s="171" t="s">
        <v>41</v>
      </c>
      <c r="C39" s="613"/>
      <c r="D39" s="614"/>
    </row>
    <row r="40" spans="1:4" ht="9.75" customHeight="1" x14ac:dyDescent="0.25">
      <c r="B40" s="171"/>
      <c r="C40" s="182"/>
      <c r="D40" s="182"/>
    </row>
    <row r="41" spans="1:4" ht="21" customHeight="1" x14ac:dyDescent="0.25">
      <c r="B41" s="171" t="s">
        <v>42</v>
      </c>
      <c r="C41" s="601"/>
      <c r="D41" s="602"/>
    </row>
    <row r="42" spans="1:4" ht="8.25" customHeight="1" x14ac:dyDescent="0.25">
      <c r="B42" s="171"/>
      <c r="C42" s="182"/>
      <c r="D42" s="182"/>
    </row>
    <row r="43" spans="1:4" ht="21" customHeight="1" x14ac:dyDescent="0.25">
      <c r="B43" s="171" t="s">
        <v>43</v>
      </c>
      <c r="C43" s="599"/>
      <c r="D43" s="600"/>
    </row>
    <row r="44" spans="1:4" ht="8.25" customHeight="1" x14ac:dyDescent="0.25">
      <c r="B44" s="171"/>
      <c r="C44" s="182"/>
      <c r="D44" s="182"/>
    </row>
    <row r="45" spans="1:4" ht="21" customHeight="1" x14ac:dyDescent="0.25">
      <c r="B45" s="171" t="s">
        <v>44</v>
      </c>
      <c r="C45" s="599"/>
      <c r="D45" s="600"/>
    </row>
    <row r="46" spans="1:4" ht="8.25" customHeight="1" x14ac:dyDescent="0.25">
      <c r="B46" s="171"/>
      <c r="C46" s="182"/>
      <c r="D46" s="182"/>
    </row>
    <row r="47" spans="1:4" ht="25.5" customHeight="1" x14ac:dyDescent="0.25">
      <c r="B47" s="171" t="s">
        <v>45</v>
      </c>
      <c r="C47" s="601"/>
      <c r="D47" s="602"/>
    </row>
    <row r="48" spans="1:4" ht="8.25" customHeight="1" x14ac:dyDescent="0.25">
      <c r="B48" s="171"/>
      <c r="C48" s="182"/>
      <c r="D48" s="182"/>
    </row>
    <row r="49" spans="1:22" ht="24" customHeight="1" x14ac:dyDescent="0.25">
      <c r="B49" s="171" t="s">
        <v>74</v>
      </c>
      <c r="C49" s="599"/>
      <c r="D49" s="600"/>
    </row>
    <row r="50" spans="1:22" ht="8.25" customHeight="1" x14ac:dyDescent="0.25">
      <c r="B50" s="171"/>
      <c r="C50" s="182"/>
      <c r="D50" s="182"/>
    </row>
    <row r="51" spans="1:22" ht="21" customHeight="1" x14ac:dyDescent="0.25">
      <c r="B51" s="171" t="s">
        <v>46</v>
      </c>
      <c r="C51" s="601"/>
      <c r="D51" s="602"/>
    </row>
    <row r="52" spans="1:22" ht="7.5" customHeight="1" x14ac:dyDescent="0.25">
      <c r="B52" s="171"/>
      <c r="C52" s="182"/>
      <c r="D52" s="182"/>
    </row>
    <row r="53" spans="1:22" ht="30.75" customHeight="1" x14ac:dyDescent="0.25">
      <c r="B53" s="171" t="s">
        <v>47</v>
      </c>
      <c r="C53" s="603"/>
      <c r="D53" s="604"/>
    </row>
    <row r="54" spans="1:22" ht="9" customHeight="1" x14ac:dyDescent="0.25">
      <c r="B54" s="171"/>
      <c r="C54" s="182"/>
      <c r="D54" s="182"/>
    </row>
    <row r="55" spans="1:22" ht="21" customHeight="1" x14ac:dyDescent="0.25">
      <c r="B55" s="171" t="s">
        <v>48</v>
      </c>
      <c r="C55" s="593"/>
      <c r="D55" s="594"/>
    </row>
    <row r="56" spans="1:22" ht="6.6" customHeight="1" x14ac:dyDescent="0.25">
      <c r="B56" s="171"/>
      <c r="C56" s="140"/>
      <c r="D56" s="140"/>
    </row>
    <row r="57" spans="1:22" ht="22.5" customHeight="1" x14ac:dyDescent="0.25">
      <c r="B57" s="171" t="s">
        <v>49</v>
      </c>
      <c r="C57" s="277" t="s">
        <v>57</v>
      </c>
      <c r="D57" s="279" t="s">
        <v>417</v>
      </c>
    </row>
    <row r="58" spans="1:22" ht="22.5" customHeight="1" x14ac:dyDescent="0.25">
      <c r="B58" s="171"/>
      <c r="C58" s="278" t="s">
        <v>58</v>
      </c>
      <c r="D58" s="280"/>
    </row>
    <row r="59" spans="1:22" ht="9.75" customHeight="1" thickBot="1" x14ac:dyDescent="0.3">
      <c r="B59" s="318"/>
    </row>
    <row r="60" spans="1:22" s="4" customFormat="1" ht="38.25" customHeight="1" thickBot="1" x14ac:dyDescent="0.3">
      <c r="A60" s="570" t="s">
        <v>260</v>
      </c>
      <c r="B60" s="571"/>
      <c r="C60" s="571"/>
      <c r="D60" s="571"/>
      <c r="E60" s="571"/>
      <c r="F60" s="571"/>
      <c r="G60" s="571"/>
      <c r="H60" s="571"/>
      <c r="I60" s="571"/>
      <c r="J60" s="571"/>
      <c r="K60" s="571"/>
      <c r="L60" s="571"/>
      <c r="M60" s="571"/>
      <c r="N60" s="571"/>
      <c r="O60" s="571"/>
      <c r="P60" s="571"/>
      <c r="Q60" s="571"/>
      <c r="R60" s="571"/>
      <c r="S60" s="571"/>
      <c r="T60" s="571"/>
      <c r="U60" s="571"/>
      <c r="V60" s="572"/>
    </row>
    <row r="61" spans="1:22" s="140" customFormat="1" ht="8.25" customHeight="1" x14ac:dyDescent="0.25">
      <c r="A61" s="139"/>
      <c r="B61" s="139"/>
      <c r="C61" s="139"/>
      <c r="D61" s="139"/>
    </row>
    <row r="62" spans="1:22" s="140" customFormat="1" ht="21.75" customHeight="1" x14ac:dyDescent="0.25">
      <c r="A62" s="150"/>
      <c r="B62" s="170" t="s">
        <v>217</v>
      </c>
      <c r="C62" s="269"/>
      <c r="D62" s="142"/>
      <c r="E62" s="142"/>
      <c r="F62" s="142"/>
      <c r="G62" s="142"/>
    </row>
    <row r="63" spans="1:22" s="140" customFormat="1" ht="30.75" customHeight="1" x14ac:dyDescent="0.25">
      <c r="B63" s="170" t="s">
        <v>218</v>
      </c>
      <c r="C63" s="269"/>
      <c r="D63" s="142"/>
      <c r="E63" s="142"/>
      <c r="F63" s="142"/>
      <c r="G63" s="142"/>
    </row>
    <row r="64" spans="1:22" s="140" customFormat="1" ht="20.25" customHeight="1" x14ac:dyDescent="0.25">
      <c r="B64" s="175" t="s">
        <v>227</v>
      </c>
      <c r="C64" s="144" t="s">
        <v>219</v>
      </c>
      <c r="D64" s="142"/>
      <c r="E64" s="142"/>
      <c r="F64" s="142"/>
      <c r="G64" s="142"/>
    </row>
    <row r="65" spans="1:7" s="140" customFormat="1" x14ac:dyDescent="0.25">
      <c r="A65" s="142"/>
      <c r="B65" s="131" t="s">
        <v>220</v>
      </c>
      <c r="C65" s="131" t="s">
        <v>221</v>
      </c>
      <c r="D65" s="131" t="s">
        <v>222</v>
      </c>
      <c r="E65" s="131" t="s">
        <v>223</v>
      </c>
      <c r="F65" s="131" t="s">
        <v>224</v>
      </c>
      <c r="G65" s="145"/>
    </row>
    <row r="66" spans="1:7" s="140" customFormat="1" ht="22.5" x14ac:dyDescent="0.25">
      <c r="A66" s="142"/>
      <c r="B66" s="132"/>
      <c r="C66" s="133"/>
      <c r="D66" s="133"/>
      <c r="E66" s="133"/>
      <c r="F66" s="270" t="s">
        <v>225</v>
      </c>
      <c r="G66" s="146"/>
    </row>
    <row r="67" spans="1:7" s="140" customFormat="1" ht="22.5" x14ac:dyDescent="0.25">
      <c r="A67" s="142"/>
      <c r="B67" s="143"/>
      <c r="C67" s="142"/>
      <c r="D67" s="142"/>
      <c r="E67" s="142"/>
      <c r="F67" s="147"/>
      <c r="G67" s="148"/>
    </row>
    <row r="68" spans="1:7" s="140" customFormat="1" ht="15.75" customHeight="1" x14ac:dyDescent="0.25">
      <c r="B68" s="151" t="s">
        <v>226</v>
      </c>
      <c r="C68" s="153" t="s">
        <v>228</v>
      </c>
      <c r="D68" s="142"/>
      <c r="E68" s="142"/>
      <c r="F68" s="147"/>
      <c r="G68" s="148"/>
    </row>
    <row r="69" spans="1:7" s="140" customFormat="1" x14ac:dyDescent="0.25">
      <c r="A69" s="142"/>
      <c r="B69" s="131" t="s">
        <v>210</v>
      </c>
      <c r="C69" s="131"/>
      <c r="D69" s="131"/>
      <c r="E69" s="131" t="s">
        <v>211</v>
      </c>
      <c r="F69" s="131"/>
      <c r="G69" s="134"/>
    </row>
    <row r="70" spans="1:7" s="140" customFormat="1" x14ac:dyDescent="0.25">
      <c r="A70" s="142"/>
      <c r="B70" s="135" t="s">
        <v>212</v>
      </c>
      <c r="C70" s="135" t="s">
        <v>213</v>
      </c>
      <c r="D70" s="135" t="s">
        <v>214</v>
      </c>
      <c r="E70" s="135" t="s">
        <v>212</v>
      </c>
      <c r="F70" s="135" t="s">
        <v>215</v>
      </c>
      <c r="G70" s="135" t="s">
        <v>216</v>
      </c>
    </row>
    <row r="71" spans="1:7" s="140" customFormat="1" x14ac:dyDescent="0.25">
      <c r="A71" s="142"/>
      <c r="B71" s="271" t="s">
        <v>407</v>
      </c>
      <c r="C71" s="272">
        <v>1</v>
      </c>
      <c r="D71" s="272">
        <v>1</v>
      </c>
      <c r="E71" s="272" t="s">
        <v>407</v>
      </c>
      <c r="F71" s="272">
        <v>12</v>
      </c>
      <c r="G71" s="273">
        <v>31</v>
      </c>
    </row>
    <row r="72" spans="1:7" s="140" customFormat="1" x14ac:dyDescent="0.25">
      <c r="A72" s="142"/>
      <c r="B72" s="136"/>
      <c r="C72" s="149"/>
      <c r="D72" s="137"/>
      <c r="E72" s="137"/>
      <c r="F72" s="137"/>
      <c r="G72" s="138"/>
    </row>
    <row r="73" spans="1:7" s="140" customFormat="1" ht="15" customHeight="1" x14ac:dyDescent="0.25">
      <c r="B73" s="595" t="s">
        <v>360</v>
      </c>
      <c r="C73" s="596"/>
      <c r="D73" s="596"/>
      <c r="E73" s="596"/>
      <c r="F73" s="596"/>
      <c r="G73" s="596"/>
    </row>
    <row r="74" spans="1:7" ht="15" customHeight="1" x14ac:dyDescent="0.25">
      <c r="B74" s="318"/>
    </row>
    <row r="75" spans="1:7" ht="20.25" customHeight="1" x14ac:dyDescent="0.25">
      <c r="B75" s="171" t="s">
        <v>59</v>
      </c>
      <c r="C75" s="583"/>
      <c r="D75" s="584"/>
    </row>
    <row r="76" spans="1:7" ht="6.6" customHeight="1" x14ac:dyDescent="0.25">
      <c r="B76" s="171"/>
      <c r="C76" s="259"/>
      <c r="D76" s="140"/>
    </row>
    <row r="77" spans="1:7" ht="18.75" customHeight="1" x14ac:dyDescent="0.25">
      <c r="B77" s="171" t="s">
        <v>70</v>
      </c>
      <c r="C77" s="597"/>
      <c r="D77" s="598"/>
    </row>
    <row r="78" spans="1:7" ht="6.6" customHeight="1" x14ac:dyDescent="0.25">
      <c r="B78" s="171"/>
      <c r="C78" s="259"/>
      <c r="D78" s="140"/>
    </row>
    <row r="79" spans="1:7" ht="16.5" customHeight="1" x14ac:dyDescent="0.25">
      <c r="B79" s="171" t="s">
        <v>71</v>
      </c>
      <c r="C79" s="597"/>
      <c r="D79" s="598"/>
    </row>
    <row r="80" spans="1:7" ht="6.6" customHeight="1" x14ac:dyDescent="0.25">
      <c r="B80" s="171"/>
      <c r="C80" s="182"/>
      <c r="D80" s="140"/>
    </row>
    <row r="81" spans="1:25" ht="18" customHeight="1" x14ac:dyDescent="0.25">
      <c r="B81" s="171" t="s">
        <v>60</v>
      </c>
      <c r="C81" s="583"/>
      <c r="D81" s="584"/>
      <c r="E81" s="185" t="s">
        <v>155</v>
      </c>
    </row>
    <row r="82" spans="1:25" ht="6.6" customHeight="1" x14ac:dyDescent="0.25">
      <c r="B82" s="171"/>
      <c r="C82" s="182"/>
      <c r="D82" s="140"/>
    </row>
    <row r="83" spans="1:25" ht="18" customHeight="1" x14ac:dyDescent="0.25">
      <c r="B83" s="171" t="s">
        <v>61</v>
      </c>
      <c r="C83" s="585"/>
      <c r="D83" s="586"/>
    </row>
    <row r="84" spans="1:25" ht="6.6" customHeight="1" x14ac:dyDescent="0.25">
      <c r="B84" s="171"/>
      <c r="C84" s="182"/>
      <c r="D84" s="140"/>
    </row>
    <row r="85" spans="1:25" ht="23.25" customHeight="1" x14ac:dyDescent="0.25">
      <c r="B85" s="171" t="s">
        <v>62</v>
      </c>
      <c r="C85" s="585"/>
      <c r="D85" s="587"/>
    </row>
    <row r="86" spans="1:25" x14ac:dyDescent="0.25">
      <c r="B86" s="588"/>
      <c r="C86" s="589"/>
      <c r="D86" s="589"/>
      <c r="E86" s="589"/>
      <c r="F86" s="589"/>
      <c r="G86" s="589"/>
      <c r="H86" s="589"/>
      <c r="I86" s="589"/>
      <c r="J86" s="589"/>
      <c r="K86" s="589"/>
      <c r="L86" s="589"/>
      <c r="M86" s="589"/>
      <c r="N86" s="589"/>
      <c r="O86" s="589"/>
      <c r="P86" s="589"/>
      <c r="Q86" s="589"/>
      <c r="R86" s="589"/>
      <c r="S86" s="589"/>
      <c r="T86" s="589"/>
      <c r="U86" s="589"/>
      <c r="V86" s="589"/>
    </row>
    <row r="87" spans="1:25" ht="15.75" thickBot="1" x14ac:dyDescent="0.3"/>
    <row r="88" spans="1:25" ht="30" customHeight="1" thickBot="1" x14ac:dyDescent="0.3">
      <c r="A88" s="590" t="s">
        <v>257</v>
      </c>
      <c r="B88" s="591"/>
      <c r="C88" s="591"/>
      <c r="D88" s="591"/>
      <c r="E88" s="591"/>
      <c r="F88" s="591"/>
      <c r="G88" s="591"/>
      <c r="H88" s="591"/>
      <c r="I88" s="591"/>
      <c r="J88" s="591"/>
      <c r="K88" s="591"/>
      <c r="L88" s="591"/>
      <c r="M88" s="591"/>
      <c r="N88" s="591"/>
      <c r="O88" s="591"/>
      <c r="P88" s="591"/>
      <c r="Q88" s="591"/>
      <c r="R88" s="591"/>
      <c r="S88" s="591"/>
      <c r="T88" s="591"/>
      <c r="U88" s="591"/>
      <c r="V88" s="592"/>
    </row>
    <row r="89" spans="1:25" ht="15.75" thickBot="1" x14ac:dyDescent="0.3">
      <c r="B89" s="5"/>
    </row>
    <row r="90" spans="1:25" s="6" customFormat="1" ht="30.75" customHeight="1" thickBot="1" x14ac:dyDescent="0.3">
      <c r="A90" s="570" t="s">
        <v>361</v>
      </c>
      <c r="B90" s="571"/>
      <c r="C90" s="571"/>
      <c r="D90" s="571"/>
      <c r="E90" s="571"/>
      <c r="F90" s="571"/>
      <c r="G90" s="571"/>
      <c r="H90" s="571"/>
      <c r="I90" s="571"/>
      <c r="J90" s="571"/>
      <c r="K90" s="571"/>
      <c r="L90" s="571"/>
      <c r="M90" s="571"/>
      <c r="N90" s="571"/>
      <c r="O90" s="571"/>
      <c r="P90" s="571"/>
      <c r="Q90" s="571"/>
      <c r="R90" s="571"/>
      <c r="S90" s="571"/>
      <c r="T90" s="571"/>
      <c r="U90" s="571"/>
      <c r="V90" s="572"/>
    </row>
    <row r="91" spans="1:25" s="7" customFormat="1" x14ac:dyDescent="0.25"/>
    <row r="92" spans="1:25" s="7" customFormat="1" ht="15" customHeight="1" x14ac:dyDescent="0.25">
      <c r="D92" s="117" t="s">
        <v>361</v>
      </c>
      <c r="E92" s="463" t="s">
        <v>28</v>
      </c>
      <c r="F92" s="465"/>
      <c r="G92" s="466" t="s">
        <v>29</v>
      </c>
      <c r="H92" s="467"/>
      <c r="I92" s="467"/>
      <c r="J92" s="468"/>
      <c r="K92" s="463" t="s">
        <v>30</v>
      </c>
      <c r="L92" s="465"/>
      <c r="M92" s="466" t="s">
        <v>31</v>
      </c>
      <c r="N92" s="467"/>
      <c r="O92" s="467"/>
      <c r="P92" s="468"/>
      <c r="Q92" s="463" t="s">
        <v>32</v>
      </c>
      <c r="R92" s="465"/>
      <c r="S92" s="578" t="s">
        <v>33</v>
      </c>
      <c r="T92" s="581"/>
      <c r="U92" s="581"/>
      <c r="V92" s="582"/>
      <c r="W92" s="276"/>
      <c r="X92" s="276"/>
      <c r="Y92" s="276"/>
    </row>
    <row r="93" spans="1:25" s="7" customFormat="1" ht="46.15" customHeight="1" x14ac:dyDescent="0.25">
      <c r="B93" s="274" t="s">
        <v>0</v>
      </c>
      <c r="C93" s="274" t="s">
        <v>1</v>
      </c>
      <c r="D93" s="274" t="s">
        <v>2</v>
      </c>
      <c r="E93" s="316" t="s">
        <v>5</v>
      </c>
      <c r="F93" s="316" t="s">
        <v>14</v>
      </c>
      <c r="G93" s="110" t="s">
        <v>7</v>
      </c>
      <c r="H93" s="110" t="s">
        <v>9</v>
      </c>
      <c r="I93" s="110" t="s">
        <v>13</v>
      </c>
      <c r="J93" s="110" t="s">
        <v>8</v>
      </c>
      <c r="K93" s="316" t="s">
        <v>5</v>
      </c>
      <c r="L93" s="316" t="s">
        <v>14</v>
      </c>
      <c r="M93" s="110" t="s">
        <v>7</v>
      </c>
      <c r="N93" s="110" t="s">
        <v>9</v>
      </c>
      <c r="O93" s="110" t="s">
        <v>13</v>
      </c>
      <c r="P93" s="110" t="s">
        <v>8</v>
      </c>
      <c r="Q93" s="316" t="s">
        <v>5</v>
      </c>
      <c r="R93" s="316" t="s">
        <v>14</v>
      </c>
      <c r="S93" s="281" t="s">
        <v>408</v>
      </c>
      <c r="T93" s="281" t="s">
        <v>409</v>
      </c>
      <c r="U93" s="117" t="s">
        <v>410</v>
      </c>
      <c r="V93" s="117" t="s">
        <v>8</v>
      </c>
    </row>
    <row r="94" spans="1:25" s="7" customFormat="1" ht="212.25" customHeight="1" x14ac:dyDescent="0.25">
      <c r="B94" s="306" t="s">
        <v>3</v>
      </c>
      <c r="C94" s="311" t="s">
        <v>4</v>
      </c>
      <c r="D94" s="309" t="s">
        <v>334</v>
      </c>
      <c r="E94" s="315" t="s">
        <v>335</v>
      </c>
      <c r="F94" s="314"/>
      <c r="G94" s="314"/>
      <c r="H94" s="257" t="s">
        <v>336</v>
      </c>
      <c r="I94" s="257" t="s">
        <v>337</v>
      </c>
      <c r="J94" s="257" t="s">
        <v>63</v>
      </c>
      <c r="K94" s="9"/>
      <c r="L94" s="9"/>
      <c r="M94" s="9"/>
      <c r="N94" s="9"/>
      <c r="O94" s="9"/>
      <c r="P94" s="9"/>
      <c r="Q94" s="9"/>
      <c r="R94" s="16"/>
      <c r="S94" s="569" t="s">
        <v>366</v>
      </c>
      <c r="T94" s="291" t="s">
        <v>365</v>
      </c>
      <c r="U94" s="292" t="s">
        <v>350</v>
      </c>
      <c r="V94" s="293"/>
    </row>
    <row r="95" spans="1:25" s="7" customFormat="1" ht="212.25" customHeight="1" x14ac:dyDescent="0.25">
      <c r="A95" s="296"/>
      <c r="B95" s="290"/>
      <c r="C95" s="294"/>
      <c r="D95" s="295"/>
      <c r="E95" s="297"/>
      <c r="F95" s="179"/>
      <c r="G95" s="179"/>
      <c r="H95" s="179"/>
      <c r="I95" s="179"/>
      <c r="J95" s="179"/>
      <c r="K95" s="15"/>
      <c r="L95" s="15"/>
      <c r="M95" s="15"/>
      <c r="N95" s="15"/>
      <c r="O95" s="15"/>
      <c r="P95" s="15"/>
      <c r="Q95" s="15"/>
      <c r="R95" s="15"/>
      <c r="S95" s="506"/>
      <c r="T95" s="182"/>
      <c r="U95" s="179"/>
      <c r="V95" s="182"/>
    </row>
    <row r="96" spans="1:25" s="7" customFormat="1" ht="15" customHeight="1" x14ac:dyDescent="0.25">
      <c r="B96" s="304"/>
      <c r="C96" s="111"/>
      <c r="D96" s="15"/>
      <c r="F96" s="15"/>
    </row>
    <row r="97" spans="1:22" s="7" customFormat="1" ht="15" customHeight="1" thickBot="1" x14ac:dyDescent="0.3">
      <c r="B97" s="304"/>
      <c r="C97" s="111"/>
      <c r="D97" s="15"/>
      <c r="F97" s="15"/>
    </row>
    <row r="98" spans="1:22" s="7" customFormat="1" ht="36" customHeight="1" thickBot="1" x14ac:dyDescent="0.3">
      <c r="A98" s="570" t="s">
        <v>281</v>
      </c>
      <c r="B98" s="571"/>
      <c r="C98" s="571"/>
      <c r="D98" s="571"/>
      <c r="E98" s="571"/>
      <c r="F98" s="571"/>
      <c r="G98" s="571"/>
      <c r="H98" s="571"/>
      <c r="I98" s="571"/>
      <c r="J98" s="571"/>
      <c r="K98" s="571"/>
      <c r="L98" s="571"/>
      <c r="M98" s="571"/>
      <c r="N98" s="571"/>
      <c r="O98" s="571"/>
      <c r="P98" s="571"/>
      <c r="Q98" s="571"/>
      <c r="R98" s="571"/>
      <c r="S98" s="571"/>
      <c r="T98" s="571"/>
      <c r="U98" s="571"/>
      <c r="V98" s="572"/>
    </row>
    <row r="99" spans="1:22" s="7" customFormat="1" ht="15" customHeight="1" thickBot="1" x14ac:dyDescent="0.3">
      <c r="A99" s="175"/>
      <c r="B99" s="175"/>
      <c r="C99" s="175"/>
      <c r="D99" s="175"/>
      <c r="E99" s="112"/>
      <c r="F99" s="112"/>
      <c r="G99" s="112"/>
      <c r="H99" s="112"/>
      <c r="I99" s="112"/>
      <c r="J99" s="112"/>
      <c r="K99" s="112"/>
      <c r="L99" s="112"/>
    </row>
    <row r="100" spans="1:22" s="7" customFormat="1" ht="36" customHeight="1" thickBot="1" x14ac:dyDescent="0.3">
      <c r="A100" s="573" t="s">
        <v>280</v>
      </c>
      <c r="B100" s="574"/>
      <c r="C100" s="574"/>
      <c r="D100" s="574"/>
      <c r="E100" s="574"/>
      <c r="F100" s="574"/>
      <c r="G100" s="574"/>
      <c r="H100" s="574"/>
      <c r="I100" s="574"/>
      <c r="J100" s="575"/>
      <c r="K100" s="282"/>
      <c r="L100" s="282"/>
    </row>
    <row r="101" spans="1:22" s="7" customFormat="1" ht="15" customHeight="1" x14ac:dyDescent="0.25">
      <c r="A101" s="114"/>
      <c r="B101" s="114"/>
      <c r="C101" s="114"/>
      <c r="D101" s="114"/>
      <c r="E101" s="112"/>
      <c r="F101" s="112"/>
      <c r="G101" s="112"/>
      <c r="H101" s="112"/>
      <c r="I101" s="112"/>
      <c r="J101" s="112"/>
      <c r="K101" s="112"/>
      <c r="L101" s="112"/>
    </row>
    <row r="102" spans="1:22" s="7" customFormat="1" ht="38.25" customHeight="1" x14ac:dyDescent="0.25">
      <c r="A102" s="114"/>
      <c r="B102" s="576" t="s">
        <v>10</v>
      </c>
      <c r="C102" s="577"/>
      <c r="D102" s="112"/>
      <c r="E102" s="578" t="s">
        <v>280</v>
      </c>
      <c r="F102" s="579"/>
      <c r="G102" s="288"/>
      <c r="H102" s="289"/>
      <c r="I102" s="287"/>
      <c r="J102" s="287"/>
      <c r="K102" s="287"/>
      <c r="L102" s="287"/>
    </row>
    <row r="103" spans="1:22" s="7" customFormat="1" ht="51" customHeight="1" x14ac:dyDescent="0.25">
      <c r="A103" s="112"/>
      <c r="B103" s="115" t="s">
        <v>27</v>
      </c>
      <c r="C103" s="115" t="s">
        <v>77</v>
      </c>
      <c r="D103" s="116" t="s">
        <v>86</v>
      </c>
      <c r="E103" s="117" t="s">
        <v>34</v>
      </c>
      <c r="F103" s="117" t="s">
        <v>36</v>
      </c>
      <c r="G103" s="118" t="s">
        <v>37</v>
      </c>
      <c r="H103" s="118" t="s">
        <v>35</v>
      </c>
      <c r="I103" s="281" t="s">
        <v>411</v>
      </c>
      <c r="J103" s="281" t="s">
        <v>409</v>
      </c>
      <c r="K103" s="117" t="s">
        <v>410</v>
      </c>
      <c r="L103" s="175"/>
      <c r="M103" s="175"/>
    </row>
    <row r="104" spans="1:22" s="7" customFormat="1" ht="309.75" customHeight="1" x14ac:dyDescent="0.25">
      <c r="A104" s="112"/>
      <c r="B104" s="275" t="s">
        <v>413</v>
      </c>
      <c r="C104" s="257" t="s">
        <v>367</v>
      </c>
      <c r="D104" s="472" t="s">
        <v>356</v>
      </c>
      <c r="E104" s="472" t="s">
        <v>338</v>
      </c>
      <c r="F104" s="472" t="s">
        <v>321</v>
      </c>
      <c r="G104" s="119"/>
      <c r="H104" s="285"/>
      <c r="I104" s="504" t="s">
        <v>393</v>
      </c>
      <c r="J104" s="504" t="s">
        <v>388</v>
      </c>
      <c r="K104" s="504" t="s">
        <v>350</v>
      </c>
      <c r="L104" s="112"/>
      <c r="M104" s="112"/>
    </row>
    <row r="105" spans="1:22" s="7" customFormat="1" ht="303" customHeight="1" x14ac:dyDescent="0.25">
      <c r="B105" s="560" t="s">
        <v>414</v>
      </c>
      <c r="C105" s="472" t="s">
        <v>368</v>
      </c>
      <c r="D105" s="580"/>
      <c r="E105" s="580"/>
      <c r="F105" s="473"/>
      <c r="G105" s="13"/>
      <c r="H105" s="286"/>
      <c r="I105" s="505"/>
      <c r="J105" s="505"/>
      <c r="K105" s="505"/>
    </row>
    <row r="106" spans="1:22" s="7" customFormat="1" ht="303" customHeight="1" x14ac:dyDescent="0.25">
      <c r="B106" s="561"/>
      <c r="C106" s="474"/>
      <c r="D106" s="580"/>
      <c r="E106" s="580"/>
      <c r="F106" s="473"/>
      <c r="G106" s="233"/>
      <c r="H106" s="286"/>
      <c r="I106" s="505"/>
      <c r="J106" s="505"/>
      <c r="K106" s="505"/>
    </row>
    <row r="107" spans="1:22" s="112" customFormat="1" ht="229.5" customHeight="1" x14ac:dyDescent="0.25">
      <c r="B107" s="275" t="s">
        <v>277</v>
      </c>
      <c r="C107" s="317" t="s">
        <v>331</v>
      </c>
      <c r="D107" s="492"/>
      <c r="E107" s="492"/>
      <c r="F107" s="474"/>
      <c r="G107" s="166"/>
      <c r="H107" s="285"/>
      <c r="I107" s="506"/>
      <c r="J107" s="506"/>
      <c r="K107" s="506"/>
    </row>
    <row r="108" spans="1:22" s="112" customFormat="1" x14ac:dyDescent="0.25">
      <c r="B108" s="304"/>
      <c r="C108" s="120"/>
      <c r="D108" s="218"/>
      <c r="E108" s="219" t="s">
        <v>285</v>
      </c>
      <c r="F108" s="220" t="s">
        <v>273</v>
      </c>
    </row>
    <row r="109" spans="1:22" s="7" customFormat="1" ht="15" customHeight="1" x14ac:dyDescent="0.25">
      <c r="B109" s="49"/>
      <c r="C109" s="53"/>
      <c r="D109" s="180"/>
      <c r="E109" s="112"/>
      <c r="F109" s="53"/>
      <c r="G109" s="53"/>
      <c r="H109" s="39"/>
      <c r="I109" s="39"/>
      <c r="J109" s="53"/>
    </row>
    <row r="110" spans="1:22" s="7" customFormat="1" ht="15" customHeight="1" x14ac:dyDescent="0.25">
      <c r="B110" s="49"/>
      <c r="C110" s="53"/>
      <c r="D110" s="180"/>
      <c r="E110" s="179" t="s">
        <v>261</v>
      </c>
      <c r="F110" s="53"/>
      <c r="G110" s="53"/>
      <c r="H110" s="39"/>
      <c r="I110" s="39"/>
      <c r="J110" s="53"/>
    </row>
    <row r="111" spans="1:22" s="7" customFormat="1" ht="18" hidden="1" customHeight="1" x14ac:dyDescent="0.25">
      <c r="B111" s="49"/>
      <c r="C111" s="53"/>
      <c r="D111" s="48"/>
      <c r="E111" s="562" t="s">
        <v>10</v>
      </c>
      <c r="F111" s="562"/>
      <c r="G111" s="563" t="s">
        <v>11</v>
      </c>
      <c r="H111" s="564"/>
      <c r="I111" s="565"/>
      <c r="J111" s="566" t="s">
        <v>12</v>
      </c>
      <c r="K111" s="567"/>
      <c r="L111" s="567"/>
      <c r="M111" s="567"/>
      <c r="N111" s="567"/>
      <c r="O111" s="568"/>
    </row>
    <row r="112" spans="1:22" s="7" customFormat="1" ht="44.25" hidden="1" customHeight="1" x14ac:dyDescent="0.25">
      <c r="B112" s="86" t="s">
        <v>0</v>
      </c>
      <c r="C112" s="104" t="s">
        <v>1</v>
      </c>
      <c r="D112" s="302" t="s">
        <v>5</v>
      </c>
      <c r="E112" s="86" t="s">
        <v>23</v>
      </c>
      <c r="F112" s="302" t="s">
        <v>162</v>
      </c>
      <c r="G112" s="87" t="s">
        <v>162</v>
      </c>
      <c r="H112" s="87" t="s">
        <v>5</v>
      </c>
      <c r="I112" s="87" t="s">
        <v>14</v>
      </c>
      <c r="J112" s="12" t="s">
        <v>7</v>
      </c>
      <c r="K112" s="12" t="s">
        <v>90</v>
      </c>
      <c r="L112" s="12" t="s">
        <v>73</v>
      </c>
      <c r="M112" s="12" t="s">
        <v>9</v>
      </c>
      <c r="N112" s="12" t="s">
        <v>13</v>
      </c>
      <c r="O112" s="12" t="s">
        <v>8</v>
      </c>
    </row>
    <row r="113" spans="1:15" s="7" customFormat="1" ht="207" hidden="1" customHeight="1" x14ac:dyDescent="0.25">
      <c r="B113" s="86" t="s">
        <v>119</v>
      </c>
      <c r="C113" s="88" t="s">
        <v>177</v>
      </c>
      <c r="D113" s="40" t="s">
        <v>158</v>
      </c>
      <c r="E113" s="40">
        <v>2006</v>
      </c>
      <c r="F113" s="95" t="s">
        <v>163</v>
      </c>
      <c r="G113" s="97">
        <v>715064246</v>
      </c>
      <c r="H113" s="108" t="s">
        <v>172</v>
      </c>
      <c r="I113" s="99" t="s">
        <v>170</v>
      </c>
      <c r="J113" s="257" t="s">
        <v>262</v>
      </c>
      <c r="K113" s="124" t="e">
        <f>(715064246*1)/F118</f>
        <v>#REF!</v>
      </c>
      <c r="L113" s="125">
        <f>(715064246*1)/350000000</f>
        <v>2.0430407028571427</v>
      </c>
      <c r="M113" s="98" t="s">
        <v>125</v>
      </c>
      <c r="N113" s="98" t="s">
        <v>96</v>
      </c>
      <c r="O113" s="85" t="s">
        <v>98</v>
      </c>
    </row>
    <row r="114" spans="1:15" s="7" customFormat="1" ht="123" hidden="1" customHeight="1" x14ac:dyDescent="0.25">
      <c r="B114" s="86" t="s">
        <v>119</v>
      </c>
      <c r="C114" s="88" t="s">
        <v>177</v>
      </c>
      <c r="D114" s="40" t="s">
        <v>159</v>
      </c>
      <c r="E114" s="40">
        <v>2007</v>
      </c>
      <c r="F114" s="95" t="s">
        <v>180</v>
      </c>
      <c r="G114" s="106" t="s">
        <v>171</v>
      </c>
      <c r="H114" s="109" t="s">
        <v>173</v>
      </c>
      <c r="I114" s="99" t="s">
        <v>264</v>
      </c>
      <c r="J114" s="130" t="s">
        <v>229</v>
      </c>
      <c r="K114" s="125" t="e">
        <f>#REF!</f>
        <v>#REF!</v>
      </c>
      <c r="L114" s="124">
        <f>((1130906942)*1)/17426723362</f>
        <v>6.4894984473444356E-2</v>
      </c>
      <c r="M114" s="127" t="s">
        <v>126</v>
      </c>
      <c r="N114" s="98" t="s">
        <v>96</v>
      </c>
      <c r="O114" s="85" t="s">
        <v>98</v>
      </c>
    </row>
    <row r="115" spans="1:15" s="7" customFormat="1" ht="387.75" hidden="1" customHeight="1" x14ac:dyDescent="0.25">
      <c r="B115" s="86" t="s">
        <v>119</v>
      </c>
      <c r="C115" s="88" t="s">
        <v>177</v>
      </c>
      <c r="D115" s="40" t="s">
        <v>160</v>
      </c>
      <c r="E115" s="40">
        <v>2008</v>
      </c>
      <c r="F115" s="95" t="s">
        <v>179</v>
      </c>
      <c r="G115" s="106" t="s">
        <v>230</v>
      </c>
      <c r="H115" s="109" t="s">
        <v>178</v>
      </c>
      <c r="I115" s="105" t="s">
        <v>232</v>
      </c>
      <c r="J115" s="130" t="s">
        <v>231</v>
      </c>
      <c r="K115" s="124" t="e">
        <f>#REF!</f>
        <v>#REF!</v>
      </c>
      <c r="L115" s="125">
        <f>(78151686339*1)/50928904726</f>
        <v>1.5345251730713609</v>
      </c>
      <c r="M115" s="127" t="s">
        <v>127</v>
      </c>
      <c r="N115" s="98" t="s">
        <v>96</v>
      </c>
      <c r="O115" s="85" t="s">
        <v>98</v>
      </c>
    </row>
    <row r="116" spans="1:15" s="7" customFormat="1" ht="216" hidden="1" customHeight="1" x14ac:dyDescent="0.25">
      <c r="B116" s="86" t="s">
        <v>119</v>
      </c>
      <c r="C116" s="88" t="s">
        <v>177</v>
      </c>
      <c r="D116" s="40" t="s">
        <v>161</v>
      </c>
      <c r="E116" s="40">
        <v>2009</v>
      </c>
      <c r="F116" s="95" t="s">
        <v>164</v>
      </c>
      <c r="G116" s="106" t="s">
        <v>181</v>
      </c>
      <c r="H116" s="107" t="s">
        <v>182</v>
      </c>
      <c r="I116" s="551" t="s">
        <v>263</v>
      </c>
      <c r="J116" s="472" t="s">
        <v>254</v>
      </c>
      <c r="K116" s="124" t="e">
        <f>#REF!</f>
        <v>#REF!</v>
      </c>
      <c r="L116" s="125">
        <f>(46752576760*1)/21131234761</f>
        <v>2.2124867424352779</v>
      </c>
      <c r="M116" s="127" t="s">
        <v>183</v>
      </c>
      <c r="N116" s="98" t="s">
        <v>96</v>
      </c>
      <c r="O116" s="85" t="s">
        <v>98</v>
      </c>
    </row>
    <row r="117" spans="1:15" s="7" customFormat="1" ht="208.5" hidden="1" customHeight="1" x14ac:dyDescent="0.25">
      <c r="B117" s="86"/>
      <c r="C117" s="88"/>
      <c r="D117" s="40"/>
      <c r="E117" s="40"/>
      <c r="F117" s="95"/>
      <c r="G117" s="106"/>
      <c r="H117" s="107"/>
      <c r="I117" s="552"/>
      <c r="J117" s="474"/>
      <c r="K117" s="124"/>
      <c r="L117" s="125"/>
      <c r="M117" s="127"/>
      <c r="N117" s="98"/>
      <c r="O117" s="85"/>
    </row>
    <row r="118" spans="1:15" s="7" customFormat="1" ht="186.75" hidden="1" customHeight="1" x14ac:dyDescent="0.25">
      <c r="B118" s="86" t="s">
        <v>119</v>
      </c>
      <c r="C118" s="88" t="s">
        <v>177</v>
      </c>
      <c r="D118" s="40" t="s">
        <v>165</v>
      </c>
      <c r="E118" s="40">
        <v>2009</v>
      </c>
      <c r="F118" s="96" t="e">
        <f>#REF!</f>
        <v>#REF!</v>
      </c>
      <c r="G118" s="97" t="e">
        <f>#REF!</f>
        <v>#REF!</v>
      </c>
      <c r="H118" s="126" t="e">
        <f>(G118*1)/F118</f>
        <v>#REF!</v>
      </c>
      <c r="I118" s="84"/>
      <c r="J118" s="122"/>
      <c r="K118" s="124" t="e">
        <f>SUM(K113:K116)</f>
        <v>#REF!</v>
      </c>
      <c r="L118" s="124"/>
      <c r="M118" s="130" t="s">
        <v>184</v>
      </c>
      <c r="N118" s="89"/>
      <c r="O118" s="85"/>
    </row>
    <row r="119" spans="1:15" s="7" customFormat="1" hidden="1" x14ac:dyDescent="0.25">
      <c r="B119" s="82"/>
      <c r="C119" s="90"/>
      <c r="D119" s="91"/>
      <c r="E119" s="82"/>
      <c r="F119" s="83"/>
      <c r="G119" s="92"/>
      <c r="H119" s="93"/>
      <c r="I119" s="81"/>
      <c r="J119" s="81"/>
      <c r="K119" s="93"/>
      <c r="L119" s="81"/>
      <c r="M119" s="94"/>
      <c r="N119" s="94"/>
      <c r="O119" s="81"/>
    </row>
    <row r="120" spans="1:15" s="7" customFormat="1" ht="15" customHeight="1" x14ac:dyDescent="0.25">
      <c r="B120" s="49"/>
      <c r="C120" s="53"/>
      <c r="D120" s="48"/>
      <c r="E120" s="53"/>
      <c r="F120" s="53"/>
      <c r="G120" s="53"/>
      <c r="H120" s="39"/>
      <c r="I120" s="39"/>
      <c r="J120" s="53"/>
    </row>
    <row r="121" spans="1:15" s="7" customFormat="1" ht="15" customHeight="1" thickBot="1" x14ac:dyDescent="0.3">
      <c r="B121" s="49"/>
      <c r="C121" s="53"/>
      <c r="D121" s="48"/>
      <c r="E121" s="53"/>
      <c r="F121" s="53"/>
      <c r="G121" s="53"/>
      <c r="H121" s="39"/>
      <c r="I121" s="39"/>
      <c r="J121" s="53"/>
    </row>
    <row r="122" spans="1:15" s="39" customFormat="1" ht="35.25" customHeight="1" thickBot="1" x14ac:dyDescent="0.3">
      <c r="A122" s="469" t="s">
        <v>282</v>
      </c>
      <c r="B122" s="470"/>
      <c r="C122" s="470"/>
      <c r="D122" s="470"/>
      <c r="E122" s="470"/>
      <c r="F122" s="470"/>
      <c r="G122" s="470"/>
      <c r="H122" s="470"/>
      <c r="I122" s="470"/>
      <c r="J122" s="470"/>
      <c r="K122" s="470"/>
      <c r="L122" s="470"/>
      <c r="M122" s="470"/>
      <c r="N122" s="470"/>
      <c r="O122" s="471"/>
    </row>
    <row r="123" spans="1:15" s="7" customFormat="1" ht="15" customHeight="1" thickBot="1" x14ac:dyDescent="0.3">
      <c r="A123" s="120"/>
      <c r="B123" s="120"/>
      <c r="C123" s="121"/>
      <c r="D123" s="121"/>
      <c r="F123" s="15"/>
    </row>
    <row r="124" spans="1:15" s="10" customFormat="1" ht="31.5" customHeight="1" thickBot="1" x14ac:dyDescent="0.3">
      <c r="A124" s="553" t="s">
        <v>283</v>
      </c>
      <c r="B124" s="554"/>
      <c r="C124" s="554"/>
      <c r="D124" s="554"/>
      <c r="E124" s="554"/>
      <c r="F124" s="554"/>
      <c r="G124" s="554"/>
      <c r="H124" s="554"/>
      <c r="I124" s="554"/>
      <c r="J124" s="554"/>
      <c r="K124" s="554"/>
      <c r="L124" s="554"/>
      <c r="M124" s="554"/>
      <c r="N124" s="554"/>
      <c r="O124" s="555"/>
    </row>
    <row r="125" spans="1:15" s="7" customFormat="1" ht="15" customHeight="1" x14ac:dyDescent="0.25">
      <c r="C125" s="304"/>
      <c r="D125" s="304"/>
      <c r="F125" s="15"/>
    </row>
    <row r="126" spans="1:15" s="7" customFormat="1" ht="21.75" customHeight="1" x14ac:dyDescent="0.25">
      <c r="B126" s="556" t="s">
        <v>10</v>
      </c>
      <c r="C126" s="557"/>
      <c r="D126" s="304"/>
      <c r="E126" s="558" t="s">
        <v>283</v>
      </c>
      <c r="F126" s="559"/>
    </row>
    <row r="127" spans="1:15" s="7" customFormat="1" ht="52.5" customHeight="1" x14ac:dyDescent="0.25">
      <c r="B127" s="8" t="s">
        <v>27</v>
      </c>
      <c r="C127" s="8" t="s">
        <v>77</v>
      </c>
      <c r="D127" s="8" t="s">
        <v>76</v>
      </c>
      <c r="E127" s="11" t="s">
        <v>34</v>
      </c>
      <c r="F127" s="11" t="s">
        <v>36</v>
      </c>
      <c r="G127" s="9" t="s">
        <v>37</v>
      </c>
      <c r="H127" s="9" t="s">
        <v>35</v>
      </c>
      <c r="I127" s="281" t="s">
        <v>411</v>
      </c>
      <c r="J127" s="281" t="s">
        <v>409</v>
      </c>
      <c r="K127" s="281" t="s">
        <v>410</v>
      </c>
    </row>
    <row r="128" spans="1:15" s="7" customFormat="1" ht="209.25" customHeight="1" x14ac:dyDescent="0.25">
      <c r="B128" s="542" t="s">
        <v>278</v>
      </c>
      <c r="C128" s="544" t="s">
        <v>369</v>
      </c>
      <c r="D128" s="546" t="str">
        <f>CONCATENATE(
G134," 
","
",G135," 
",G136)</f>
        <v xml:space="preserve">• En oficio del 14 de julio de 2011 (Radicado No. 2-2011-023590) se le solicitó información sobre el número de empleos directos generados año por año y el cumplimiento de normas ambientales. El inversionista dio respuesta mediante comunicación de 8 de agosto de 2011 (Radicada con No. 1-2011-028398), en la que anexa información requerida. 
• Generación de 1.375 empleos indirectos, que significa un cumplimiento del 597,83% de lo pactado en la cláusula sexta. 
• Generación de 348 empleos directos, que significa un cumplimiento del 158,90% de lo pactado en la cláusula sexta. 
</v>
      </c>
      <c r="E128" s="548" t="s">
        <v>341</v>
      </c>
      <c r="F128" s="472" t="s">
        <v>88</v>
      </c>
      <c r="G128" s="262"/>
      <c r="H128" s="286"/>
      <c r="I128" s="510" t="s">
        <v>370</v>
      </c>
      <c r="J128" s="534" t="s">
        <v>389</v>
      </c>
      <c r="K128" s="510" t="s">
        <v>350</v>
      </c>
    </row>
    <row r="129" spans="1:1339" s="7" customFormat="1" ht="209.25" customHeight="1" x14ac:dyDescent="0.25">
      <c r="B129" s="543"/>
      <c r="C129" s="545"/>
      <c r="D129" s="547"/>
      <c r="E129" s="549"/>
      <c r="F129" s="492"/>
      <c r="I129" s="550"/>
      <c r="J129" s="535"/>
      <c r="K129" s="511"/>
    </row>
    <row r="130" spans="1:1339" s="7" customFormat="1" ht="209.25" customHeight="1" x14ac:dyDescent="0.25">
      <c r="B130" s="75"/>
      <c r="C130" s="298"/>
      <c r="D130" s="299"/>
      <c r="E130" s="300"/>
      <c r="F130" s="182"/>
      <c r="I130" s="511"/>
      <c r="J130" s="319"/>
      <c r="K130" s="319"/>
    </row>
    <row r="131" spans="1:1339" s="7" customFormat="1" x14ac:dyDescent="0.25"/>
    <row r="132" spans="1:1339" s="7" customFormat="1" ht="23.25" hidden="1" customHeight="1" x14ac:dyDescent="0.25">
      <c r="C132" s="304"/>
      <c r="D132" s="304"/>
      <c r="E132" s="536" t="s">
        <v>10</v>
      </c>
      <c r="F132" s="536"/>
      <c r="G132" s="463" t="s">
        <v>11</v>
      </c>
      <c r="H132" s="464"/>
      <c r="I132" s="465"/>
      <c r="J132" s="537" t="s">
        <v>12</v>
      </c>
      <c r="K132" s="538"/>
      <c r="L132" s="538"/>
      <c r="M132" s="538"/>
      <c r="N132" s="538"/>
      <c r="O132" s="538"/>
      <c r="P132" s="538"/>
    </row>
    <row r="133" spans="1:1339" s="7" customFormat="1" ht="55.5" hidden="1" customHeight="1" x14ac:dyDescent="0.25">
      <c r="B133" s="9" t="s">
        <v>0</v>
      </c>
      <c r="C133" s="8" t="s">
        <v>1</v>
      </c>
      <c r="D133" s="8" t="s">
        <v>5</v>
      </c>
      <c r="E133" s="8" t="s">
        <v>23</v>
      </c>
      <c r="F133" s="8" t="s">
        <v>169</v>
      </c>
      <c r="G133" s="316" t="s">
        <v>168</v>
      </c>
      <c r="H133" s="316" t="s">
        <v>5</v>
      </c>
      <c r="I133" s="316" t="s">
        <v>14</v>
      </c>
      <c r="J133" s="110" t="s">
        <v>185</v>
      </c>
      <c r="K133" s="110" t="s">
        <v>186</v>
      </c>
      <c r="L133" s="110" t="s">
        <v>189</v>
      </c>
      <c r="M133" s="110" t="s">
        <v>190</v>
      </c>
      <c r="N133" s="110" t="s">
        <v>9</v>
      </c>
      <c r="O133" s="110" t="s">
        <v>13</v>
      </c>
      <c r="P133" s="110" t="s">
        <v>8</v>
      </c>
    </row>
    <row r="134" spans="1:1339" s="7" customFormat="1" ht="204.75" hidden="1" customHeight="1" x14ac:dyDescent="0.25">
      <c r="B134" s="9"/>
      <c r="C134" s="8"/>
      <c r="D134" s="221" t="s">
        <v>323</v>
      </c>
      <c r="E134" s="9">
        <v>2007</v>
      </c>
      <c r="F134" s="9"/>
      <c r="G134" s="258" t="s">
        <v>339</v>
      </c>
      <c r="H134" s="223" t="s">
        <v>286</v>
      </c>
      <c r="I134" s="223" t="s">
        <v>292</v>
      </c>
      <c r="J134" s="124">
        <f>(0*1)/279</f>
        <v>0</v>
      </c>
      <c r="K134" s="227">
        <f>(0*1)/837</f>
        <v>0</v>
      </c>
      <c r="L134" s="225">
        <v>0</v>
      </c>
      <c r="M134" s="225">
        <v>0</v>
      </c>
      <c r="N134" s="110"/>
      <c r="O134" s="110"/>
      <c r="P134" s="110"/>
    </row>
    <row r="135" spans="1:1339" s="7" customFormat="1" ht="290.25" hidden="1" customHeight="1" x14ac:dyDescent="0.25">
      <c r="B135" s="9" t="s">
        <v>15</v>
      </c>
      <c r="C135" s="9" t="s">
        <v>156</v>
      </c>
      <c r="D135" s="221" t="s">
        <v>323</v>
      </c>
      <c r="E135" s="9">
        <v>2008</v>
      </c>
      <c r="F135" s="9"/>
      <c r="G135" s="258" t="s">
        <v>340</v>
      </c>
      <c r="H135" s="224"/>
      <c r="I135" s="224" t="s">
        <v>287</v>
      </c>
      <c r="J135" s="124">
        <f>(99*1)/279</f>
        <v>0.35483870967741937</v>
      </c>
      <c r="K135" s="227">
        <f>(297*1)/837</f>
        <v>0.35483870967741937</v>
      </c>
      <c r="L135" s="226">
        <v>99</v>
      </c>
      <c r="M135" s="225">
        <v>297</v>
      </c>
      <c r="N135" s="43"/>
      <c r="O135" s="43"/>
      <c r="P135" s="22" t="s">
        <v>98</v>
      </c>
    </row>
    <row r="136" spans="1:1339" s="7" customFormat="1" ht="55.5" hidden="1" customHeight="1" x14ac:dyDescent="0.25">
      <c r="B136" s="9" t="s">
        <v>15</v>
      </c>
      <c r="C136" s="9" t="s">
        <v>156</v>
      </c>
      <c r="D136" s="221" t="s">
        <v>323</v>
      </c>
      <c r="E136" s="9">
        <v>2009</v>
      </c>
      <c r="F136" s="9"/>
      <c r="G136" s="258"/>
      <c r="H136" s="224"/>
      <c r="I136" s="224" t="s">
        <v>288</v>
      </c>
      <c r="J136" s="124">
        <f>(137*1)/279</f>
        <v>0.49103942652329752</v>
      </c>
      <c r="K136" s="227">
        <f>(411*1)/837</f>
        <v>0.49103942652329752</v>
      </c>
      <c r="L136" s="226">
        <v>137</v>
      </c>
      <c r="M136" s="225">
        <v>411</v>
      </c>
      <c r="N136" s="43"/>
      <c r="O136" s="43"/>
      <c r="P136" s="22" t="s">
        <v>98</v>
      </c>
    </row>
    <row r="137" spans="1:1339" s="7" customFormat="1" ht="57.75" hidden="1" customHeight="1" x14ac:dyDescent="0.25">
      <c r="B137" s="9" t="s">
        <v>15</v>
      </c>
      <c r="C137" s="9" t="s">
        <v>156</v>
      </c>
      <c r="D137" s="221" t="s">
        <v>323</v>
      </c>
      <c r="E137" s="9">
        <v>2010</v>
      </c>
      <c r="F137" s="9"/>
      <c r="G137" s="258"/>
      <c r="H137" s="224"/>
      <c r="I137" s="224" t="s">
        <v>290</v>
      </c>
      <c r="J137" s="124">
        <f>(160*1)/279</f>
        <v>0.57347670250896055</v>
      </c>
      <c r="K137" s="227">
        <f>(480*1)/837</f>
        <v>0.57347670250896055</v>
      </c>
      <c r="L137" s="226">
        <v>160</v>
      </c>
      <c r="M137" s="225">
        <v>480</v>
      </c>
      <c r="N137" s="43"/>
      <c r="O137" s="43"/>
      <c r="P137" s="22" t="s">
        <v>98</v>
      </c>
    </row>
    <row r="138" spans="1:1339" s="7" customFormat="1" ht="49.5" hidden="1" customHeight="1" x14ac:dyDescent="0.25">
      <c r="B138" s="9" t="s">
        <v>15</v>
      </c>
      <c r="C138" s="9" t="s">
        <v>156</v>
      </c>
      <c r="D138" s="221" t="s">
        <v>323</v>
      </c>
      <c r="E138" s="9">
        <v>2011</v>
      </c>
      <c r="F138" s="9"/>
      <c r="G138" s="258"/>
      <c r="H138" s="224"/>
      <c r="I138" s="224" t="s">
        <v>289</v>
      </c>
      <c r="J138" s="124">
        <f>(195*1)/279</f>
        <v>0.69892473118279574</v>
      </c>
      <c r="K138" s="227">
        <f>(585*1)/837</f>
        <v>0.69892473118279574</v>
      </c>
      <c r="L138" s="226">
        <v>195</v>
      </c>
      <c r="M138" s="225">
        <v>585</v>
      </c>
      <c r="N138" s="43"/>
      <c r="O138" s="43"/>
      <c r="P138" s="22" t="s">
        <v>98</v>
      </c>
    </row>
    <row r="139" spans="1:1339" s="7" customFormat="1" ht="51.75" hidden="1" customHeight="1" x14ac:dyDescent="0.25">
      <c r="B139" s="9" t="s">
        <v>15</v>
      </c>
      <c r="C139" s="9" t="s">
        <v>156</v>
      </c>
      <c r="D139" s="221" t="s">
        <v>323</v>
      </c>
      <c r="E139" s="9">
        <v>2012</v>
      </c>
      <c r="F139" s="9"/>
      <c r="G139" s="258"/>
      <c r="H139" s="224"/>
      <c r="I139" s="224" t="s">
        <v>291</v>
      </c>
      <c r="J139" s="124">
        <f>(185*1)/279</f>
        <v>0.6630824372759857</v>
      </c>
      <c r="K139" s="227">
        <f>(555*1)/837</f>
        <v>0.6630824372759857</v>
      </c>
      <c r="L139" s="226">
        <v>185</v>
      </c>
      <c r="M139" s="225">
        <v>555</v>
      </c>
      <c r="N139" s="43"/>
      <c r="O139" s="43"/>
      <c r="P139" s="22" t="s">
        <v>98</v>
      </c>
    </row>
    <row r="140" spans="1:1339" s="7" customFormat="1" ht="54.75" hidden="1" customHeight="1" x14ac:dyDescent="0.25">
      <c r="B140" s="9" t="s">
        <v>15</v>
      </c>
      <c r="C140" s="9" t="s">
        <v>156</v>
      </c>
      <c r="D140" s="221" t="s">
        <v>323</v>
      </c>
      <c r="E140" s="9" t="s">
        <v>187</v>
      </c>
      <c r="F140" s="9"/>
      <c r="G140" s="19" t="s">
        <v>188</v>
      </c>
      <c r="H140" s="222"/>
      <c r="I140" s="128">
        <f>J140/1442</f>
        <v>3.2147041229408908E-4</v>
      </c>
      <c r="J140" s="228">
        <f>AVERAGE(J134:J139)</f>
        <v>0.46356033452807649</v>
      </c>
      <c r="K140" s="229">
        <f>AVERAGE(K134:K139)</f>
        <v>0.46356033452807649</v>
      </c>
      <c r="L140" s="230">
        <f>SUM(L134:L139)</f>
        <v>776</v>
      </c>
      <c r="M140" s="230">
        <f>SUM(M134:M139)</f>
        <v>2328</v>
      </c>
      <c r="N140" s="257" t="s">
        <v>297</v>
      </c>
      <c r="O140" s="98"/>
      <c r="P140" s="123"/>
    </row>
    <row r="141" spans="1:1339" s="7" customFormat="1" ht="14.25" hidden="1" customHeight="1" x14ac:dyDescent="0.25">
      <c r="B141" s="54"/>
      <c r="C141" s="54"/>
      <c r="D141" s="54"/>
      <c r="F141" s="54"/>
      <c r="G141" s="54"/>
      <c r="H141" s="54"/>
      <c r="I141" s="54"/>
      <c r="J141" s="54"/>
      <c r="N141" s="181" t="s">
        <v>265</v>
      </c>
    </row>
    <row r="142" spans="1:1339" s="7" customFormat="1" ht="14.25" customHeight="1" x14ac:dyDescent="0.25">
      <c r="B142" s="54"/>
      <c r="C142" s="54"/>
      <c r="D142" s="54"/>
      <c r="F142" s="54"/>
      <c r="G142" s="54"/>
      <c r="H142" s="54"/>
      <c r="I142" s="54"/>
      <c r="J142" s="54"/>
      <c r="N142" s="181"/>
    </row>
    <row r="143" spans="1:1339" s="7" customFormat="1" ht="15.75" thickBot="1" x14ac:dyDescent="0.3"/>
    <row r="144" spans="1:1339" s="283" customFormat="1" ht="33.75" customHeight="1" thickBot="1" x14ac:dyDescent="0.3">
      <c r="A144" s="539" t="s">
        <v>362</v>
      </c>
      <c r="B144" s="540"/>
      <c r="C144" s="540"/>
      <c r="D144" s="540"/>
      <c r="E144" s="540"/>
      <c r="F144" s="540"/>
      <c r="G144" s="540"/>
      <c r="H144" s="540"/>
      <c r="I144" s="540"/>
      <c r="J144" s="540"/>
      <c r="K144" s="541"/>
      <c r="L144" s="284"/>
      <c r="M144" s="284"/>
      <c r="N144" s="284"/>
      <c r="O144" s="284"/>
      <c r="P144" s="284"/>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c r="CD144" s="39"/>
      <c r="CE144" s="39"/>
      <c r="CF144" s="39"/>
      <c r="CG144" s="39"/>
      <c r="CH144" s="39"/>
      <c r="CI144" s="39"/>
      <c r="CJ144" s="39"/>
      <c r="CK144" s="39"/>
      <c r="CL144" s="39"/>
      <c r="CM144" s="39"/>
      <c r="CN144" s="39"/>
      <c r="CO144" s="39"/>
      <c r="CP144" s="39"/>
      <c r="CQ144" s="39"/>
      <c r="CR144" s="39"/>
      <c r="CS144" s="39"/>
      <c r="CT144" s="39"/>
      <c r="CU144" s="39"/>
      <c r="CV144" s="39"/>
      <c r="CW144" s="39"/>
      <c r="CX144" s="39"/>
      <c r="CY144" s="39"/>
      <c r="CZ144" s="39"/>
      <c r="DA144" s="39"/>
      <c r="DB144" s="39"/>
      <c r="DC144" s="39"/>
      <c r="DD144" s="39"/>
      <c r="DE144" s="39"/>
      <c r="DF144" s="39"/>
      <c r="DG144" s="39"/>
      <c r="DH144" s="39"/>
      <c r="DI144" s="39"/>
      <c r="DJ144" s="39"/>
      <c r="DK144" s="39"/>
      <c r="DL144" s="39"/>
      <c r="DM144" s="39"/>
      <c r="DN144" s="39"/>
      <c r="DO144" s="39"/>
      <c r="DP144" s="39"/>
      <c r="DQ144" s="39"/>
      <c r="DR144" s="39"/>
      <c r="DS144" s="39"/>
      <c r="DT144" s="39"/>
      <c r="DU144" s="39"/>
      <c r="DV144" s="39"/>
      <c r="DW144" s="39"/>
      <c r="DX144" s="39"/>
      <c r="DY144" s="39"/>
      <c r="DZ144" s="39"/>
      <c r="EA144" s="39"/>
      <c r="EB144" s="39"/>
      <c r="EC144" s="39"/>
      <c r="ED144" s="39"/>
      <c r="EE144" s="39"/>
      <c r="EF144" s="39"/>
      <c r="EG144" s="39"/>
      <c r="EH144" s="39"/>
      <c r="EI144" s="39"/>
      <c r="EJ144" s="39"/>
      <c r="EK144" s="39"/>
      <c r="EL144" s="39"/>
      <c r="EM144" s="39"/>
      <c r="EN144" s="39"/>
      <c r="EO144" s="39"/>
      <c r="EP144" s="39"/>
      <c r="EQ144" s="39"/>
      <c r="ER144" s="39"/>
      <c r="ES144" s="39"/>
      <c r="ET144" s="39"/>
      <c r="EU144" s="39"/>
      <c r="EV144" s="39"/>
      <c r="EW144" s="39"/>
      <c r="EX144" s="39"/>
      <c r="EY144" s="39"/>
      <c r="EZ144" s="39"/>
      <c r="FA144" s="39"/>
      <c r="FB144" s="39"/>
      <c r="FC144" s="39"/>
      <c r="FD144" s="39"/>
      <c r="FE144" s="39"/>
      <c r="FF144" s="39"/>
      <c r="FG144" s="39"/>
      <c r="FH144" s="39"/>
      <c r="FI144" s="39"/>
      <c r="FJ144" s="39"/>
      <c r="FK144" s="39"/>
      <c r="FL144" s="39"/>
      <c r="FM144" s="39"/>
      <c r="FN144" s="39"/>
      <c r="FO144" s="39"/>
      <c r="FP144" s="39"/>
      <c r="FQ144" s="39"/>
      <c r="FR144" s="39"/>
      <c r="FS144" s="39"/>
      <c r="FT144" s="39"/>
      <c r="FU144" s="39"/>
      <c r="FV144" s="39"/>
      <c r="FW144" s="39"/>
      <c r="FX144" s="39"/>
      <c r="FY144" s="39"/>
      <c r="FZ144" s="39"/>
      <c r="GA144" s="39"/>
      <c r="GB144" s="39"/>
      <c r="GC144" s="39"/>
      <c r="GD144" s="39"/>
      <c r="GE144" s="39"/>
      <c r="GF144" s="39"/>
      <c r="GG144" s="39"/>
      <c r="GH144" s="39"/>
      <c r="GI144" s="39"/>
      <c r="GJ144" s="39"/>
      <c r="GK144" s="39"/>
      <c r="GL144" s="39"/>
      <c r="GM144" s="39"/>
      <c r="GN144" s="39"/>
      <c r="GO144" s="39"/>
      <c r="GP144" s="39"/>
      <c r="GQ144" s="39"/>
      <c r="GR144" s="39"/>
      <c r="GS144" s="39"/>
      <c r="GT144" s="39"/>
      <c r="GU144" s="39"/>
      <c r="GV144" s="39"/>
      <c r="GW144" s="39"/>
      <c r="GX144" s="39"/>
      <c r="GY144" s="39"/>
      <c r="GZ144" s="39"/>
      <c r="HA144" s="39"/>
      <c r="HB144" s="39"/>
      <c r="HC144" s="39"/>
      <c r="HD144" s="39"/>
      <c r="HE144" s="39"/>
      <c r="HF144" s="39"/>
      <c r="HG144" s="39"/>
      <c r="HH144" s="39"/>
      <c r="HI144" s="39"/>
      <c r="HJ144" s="39"/>
      <c r="HK144" s="39"/>
      <c r="HL144" s="39"/>
      <c r="HM144" s="39"/>
      <c r="HN144" s="39"/>
      <c r="HO144" s="39"/>
      <c r="HP144" s="39"/>
      <c r="HQ144" s="39"/>
      <c r="HR144" s="39"/>
      <c r="HS144" s="39"/>
      <c r="HT144" s="39"/>
      <c r="HU144" s="39"/>
      <c r="HV144" s="39"/>
      <c r="HW144" s="39"/>
      <c r="HX144" s="39"/>
      <c r="HY144" s="39"/>
      <c r="HZ144" s="39"/>
      <c r="IA144" s="39"/>
      <c r="IB144" s="39"/>
      <c r="IC144" s="39"/>
      <c r="ID144" s="39"/>
      <c r="IE144" s="39"/>
      <c r="IF144" s="39"/>
      <c r="IG144" s="39"/>
      <c r="IH144" s="39"/>
      <c r="II144" s="39"/>
      <c r="IJ144" s="39"/>
      <c r="IK144" s="39"/>
      <c r="IL144" s="39"/>
      <c r="IM144" s="39"/>
      <c r="IN144" s="39"/>
      <c r="IO144" s="39"/>
      <c r="IP144" s="39"/>
      <c r="IQ144" s="39"/>
      <c r="IR144" s="39"/>
      <c r="IS144" s="39"/>
      <c r="IT144" s="39"/>
      <c r="IU144" s="39"/>
      <c r="IV144" s="39"/>
      <c r="IW144" s="39"/>
      <c r="IX144" s="39"/>
      <c r="IY144" s="39"/>
      <c r="IZ144" s="39"/>
      <c r="JA144" s="39"/>
      <c r="JB144" s="39"/>
      <c r="JC144" s="39"/>
      <c r="JD144" s="39"/>
      <c r="JE144" s="39"/>
      <c r="JF144" s="39"/>
      <c r="JG144" s="39"/>
      <c r="JH144" s="39"/>
      <c r="JI144" s="39"/>
      <c r="JJ144" s="39"/>
      <c r="JK144" s="39"/>
      <c r="JL144" s="39"/>
      <c r="JM144" s="39"/>
      <c r="JN144" s="39"/>
      <c r="JO144" s="39"/>
      <c r="JP144" s="39"/>
      <c r="JQ144" s="39"/>
      <c r="JR144" s="39"/>
      <c r="JS144" s="39"/>
      <c r="JT144" s="39"/>
      <c r="JU144" s="39"/>
      <c r="JV144" s="39"/>
      <c r="JW144" s="39"/>
      <c r="JX144" s="39"/>
      <c r="JY144" s="39"/>
      <c r="JZ144" s="39"/>
      <c r="KA144" s="39"/>
      <c r="KB144" s="39"/>
      <c r="KC144" s="39"/>
      <c r="KD144" s="39"/>
      <c r="KE144" s="39"/>
      <c r="KF144" s="39"/>
      <c r="KG144" s="39"/>
      <c r="KH144" s="39"/>
      <c r="KI144" s="39"/>
      <c r="KJ144" s="39"/>
      <c r="KK144" s="39"/>
      <c r="KL144" s="39"/>
      <c r="KM144" s="39"/>
      <c r="KN144" s="39"/>
      <c r="KO144" s="39"/>
      <c r="KP144" s="39"/>
      <c r="KQ144" s="39"/>
      <c r="KR144" s="39"/>
      <c r="KS144" s="39"/>
      <c r="KT144" s="39"/>
      <c r="KU144" s="39"/>
      <c r="KV144" s="39"/>
      <c r="KW144" s="39"/>
      <c r="KX144" s="39"/>
      <c r="KY144" s="39"/>
      <c r="KZ144" s="39"/>
      <c r="LA144" s="39"/>
      <c r="LB144" s="39"/>
      <c r="LC144" s="39"/>
      <c r="LD144" s="39"/>
      <c r="LE144" s="39"/>
      <c r="LF144" s="39"/>
      <c r="LG144" s="39"/>
      <c r="LH144" s="39"/>
      <c r="LI144" s="39"/>
      <c r="LJ144" s="39"/>
      <c r="LK144" s="39"/>
      <c r="LL144" s="39"/>
      <c r="LM144" s="39"/>
      <c r="LN144" s="39"/>
      <c r="LO144" s="39"/>
      <c r="LP144" s="39"/>
      <c r="LQ144" s="39"/>
      <c r="LR144" s="39"/>
      <c r="LS144" s="39"/>
      <c r="LT144" s="39"/>
      <c r="LU144" s="39"/>
      <c r="LV144" s="39"/>
      <c r="LW144" s="39"/>
      <c r="LX144" s="39"/>
      <c r="LY144" s="39"/>
      <c r="LZ144" s="39"/>
      <c r="MA144" s="39"/>
      <c r="MB144" s="39"/>
      <c r="MC144" s="39"/>
      <c r="MD144" s="39"/>
      <c r="ME144" s="39"/>
      <c r="MF144" s="39"/>
      <c r="MG144" s="39"/>
      <c r="MH144" s="39"/>
      <c r="MI144" s="39"/>
      <c r="MJ144" s="39"/>
      <c r="MK144" s="39"/>
      <c r="ML144" s="39"/>
      <c r="MM144" s="39"/>
      <c r="MN144" s="39"/>
      <c r="MO144" s="39"/>
      <c r="MP144" s="39"/>
      <c r="MQ144" s="39"/>
      <c r="MR144" s="39"/>
      <c r="MS144" s="39"/>
      <c r="MT144" s="39"/>
      <c r="MU144" s="39"/>
      <c r="MV144" s="39"/>
      <c r="MW144" s="39"/>
      <c r="MX144" s="39"/>
      <c r="MY144" s="39"/>
      <c r="MZ144" s="39"/>
      <c r="NA144" s="39"/>
      <c r="NB144" s="39"/>
      <c r="NC144" s="39"/>
      <c r="ND144" s="39"/>
      <c r="NE144" s="39"/>
      <c r="NF144" s="39"/>
      <c r="NG144" s="39"/>
      <c r="NH144" s="39"/>
      <c r="NI144" s="39"/>
      <c r="NJ144" s="39"/>
      <c r="NK144" s="39"/>
      <c r="NL144" s="39"/>
      <c r="NM144" s="39"/>
      <c r="NN144" s="39"/>
      <c r="NO144" s="39"/>
      <c r="NP144" s="39"/>
      <c r="NQ144" s="39"/>
      <c r="NR144" s="39"/>
      <c r="NS144" s="39"/>
      <c r="NT144" s="39"/>
      <c r="NU144" s="39"/>
      <c r="NV144" s="39"/>
      <c r="NW144" s="39"/>
      <c r="NX144" s="39"/>
      <c r="NY144" s="39"/>
      <c r="NZ144" s="39"/>
      <c r="OA144" s="39"/>
      <c r="OB144" s="39"/>
      <c r="OC144" s="39"/>
      <c r="OD144" s="39"/>
      <c r="OE144" s="39"/>
      <c r="OF144" s="39"/>
      <c r="OG144" s="39"/>
      <c r="OH144" s="39"/>
      <c r="OI144" s="39"/>
      <c r="OJ144" s="39"/>
      <c r="OK144" s="39"/>
      <c r="OL144" s="39"/>
      <c r="OM144" s="39"/>
      <c r="ON144" s="39"/>
      <c r="OO144" s="39"/>
      <c r="OP144" s="39"/>
      <c r="OQ144" s="39"/>
      <c r="OR144" s="39"/>
      <c r="OS144" s="39"/>
      <c r="OT144" s="39"/>
      <c r="OU144" s="39"/>
      <c r="OV144" s="39"/>
      <c r="OW144" s="39"/>
      <c r="OX144" s="39"/>
      <c r="OY144" s="39"/>
      <c r="OZ144" s="39"/>
      <c r="PA144" s="39"/>
      <c r="PB144" s="39"/>
      <c r="PC144" s="39"/>
      <c r="PD144" s="39"/>
      <c r="PE144" s="39"/>
      <c r="PF144" s="39"/>
      <c r="PG144" s="39"/>
      <c r="PH144" s="39"/>
      <c r="PI144" s="39"/>
      <c r="PJ144" s="39"/>
      <c r="PK144" s="39"/>
      <c r="PL144" s="39"/>
      <c r="PM144" s="39"/>
      <c r="PN144" s="39"/>
      <c r="PO144" s="39"/>
      <c r="PP144" s="39"/>
      <c r="PQ144" s="39"/>
      <c r="PR144" s="39"/>
      <c r="PS144" s="39"/>
      <c r="PT144" s="39"/>
      <c r="PU144" s="39"/>
      <c r="PV144" s="39"/>
      <c r="PW144" s="39"/>
      <c r="PX144" s="39"/>
      <c r="PY144" s="39"/>
      <c r="PZ144" s="39"/>
      <c r="QA144" s="39"/>
      <c r="QB144" s="39"/>
      <c r="QC144" s="39"/>
      <c r="QD144" s="39"/>
      <c r="QE144" s="39"/>
      <c r="QF144" s="39"/>
      <c r="QG144" s="39"/>
      <c r="QH144" s="39"/>
      <c r="QI144" s="39"/>
      <c r="QJ144" s="39"/>
      <c r="QK144" s="39"/>
      <c r="QL144" s="39"/>
      <c r="QM144" s="39"/>
      <c r="QN144" s="39"/>
      <c r="QO144" s="39"/>
      <c r="QP144" s="39"/>
      <c r="QQ144" s="39"/>
      <c r="QR144" s="39"/>
      <c r="QS144" s="39"/>
      <c r="QT144" s="39"/>
      <c r="QU144" s="39"/>
      <c r="QV144" s="39"/>
      <c r="QW144" s="39"/>
      <c r="QX144" s="39"/>
      <c r="QY144" s="39"/>
      <c r="QZ144" s="39"/>
      <c r="RA144" s="39"/>
      <c r="RB144" s="39"/>
      <c r="RC144" s="39"/>
      <c r="RD144" s="39"/>
      <c r="RE144" s="39"/>
      <c r="RF144" s="39"/>
      <c r="RG144" s="39"/>
      <c r="RH144" s="39"/>
      <c r="RI144" s="39"/>
      <c r="RJ144" s="39"/>
      <c r="RK144" s="39"/>
      <c r="RL144" s="39"/>
      <c r="RM144" s="39"/>
      <c r="RN144" s="39"/>
      <c r="RO144" s="39"/>
      <c r="RP144" s="39"/>
      <c r="RQ144" s="39"/>
      <c r="RR144" s="39"/>
      <c r="RS144" s="39"/>
      <c r="RT144" s="39"/>
      <c r="RU144" s="39"/>
      <c r="RV144" s="39"/>
      <c r="RW144" s="39"/>
      <c r="RX144" s="39"/>
      <c r="RY144" s="39"/>
      <c r="RZ144" s="39"/>
      <c r="SA144" s="39"/>
      <c r="SB144" s="39"/>
      <c r="SC144" s="39"/>
      <c r="SD144" s="39"/>
      <c r="SE144" s="39"/>
      <c r="SF144" s="39"/>
      <c r="SG144" s="39"/>
      <c r="SH144" s="39"/>
      <c r="SI144" s="39"/>
      <c r="SJ144" s="39"/>
      <c r="SK144" s="39"/>
      <c r="SL144" s="39"/>
      <c r="SM144" s="39"/>
      <c r="SN144" s="39"/>
      <c r="SO144" s="39"/>
      <c r="SP144" s="39"/>
      <c r="SQ144" s="39"/>
      <c r="SR144" s="39"/>
      <c r="SS144" s="39"/>
      <c r="ST144" s="39"/>
      <c r="SU144" s="39"/>
      <c r="SV144" s="39"/>
      <c r="SW144" s="39"/>
      <c r="SX144" s="39"/>
      <c r="SY144" s="39"/>
      <c r="SZ144" s="39"/>
      <c r="TA144" s="39"/>
      <c r="TB144" s="39"/>
      <c r="TC144" s="39"/>
      <c r="TD144" s="39"/>
      <c r="TE144" s="39"/>
      <c r="TF144" s="39"/>
      <c r="TG144" s="39"/>
      <c r="TH144" s="39"/>
      <c r="TI144" s="39"/>
      <c r="TJ144" s="39"/>
      <c r="TK144" s="39"/>
      <c r="TL144" s="39"/>
      <c r="TM144" s="39"/>
      <c r="TN144" s="39"/>
      <c r="TO144" s="39"/>
      <c r="TP144" s="39"/>
      <c r="TQ144" s="39"/>
      <c r="TR144" s="39"/>
      <c r="TS144" s="39"/>
      <c r="TT144" s="39"/>
      <c r="TU144" s="39"/>
      <c r="TV144" s="39"/>
      <c r="TW144" s="39"/>
      <c r="TX144" s="39"/>
      <c r="TY144" s="39"/>
      <c r="TZ144" s="39"/>
      <c r="UA144" s="39"/>
      <c r="UB144" s="39"/>
      <c r="UC144" s="39"/>
      <c r="UD144" s="39"/>
      <c r="UE144" s="39"/>
      <c r="UF144" s="39"/>
      <c r="UG144" s="39"/>
      <c r="UH144" s="39"/>
      <c r="UI144" s="39"/>
      <c r="UJ144" s="39"/>
      <c r="UK144" s="39"/>
      <c r="UL144" s="39"/>
      <c r="UM144" s="39"/>
      <c r="UN144" s="39"/>
      <c r="UO144" s="39"/>
      <c r="UP144" s="39"/>
      <c r="UQ144" s="39"/>
      <c r="UR144" s="39"/>
      <c r="US144" s="39"/>
      <c r="UT144" s="39"/>
      <c r="UU144" s="39"/>
      <c r="UV144" s="39"/>
      <c r="UW144" s="39"/>
      <c r="UX144" s="39"/>
      <c r="UY144" s="39"/>
      <c r="UZ144" s="39"/>
      <c r="VA144" s="39"/>
      <c r="VB144" s="39"/>
      <c r="VC144" s="39"/>
      <c r="VD144" s="39"/>
      <c r="VE144" s="39"/>
      <c r="VF144" s="39"/>
      <c r="VG144" s="39"/>
      <c r="VH144" s="39"/>
      <c r="VI144" s="39"/>
      <c r="VJ144" s="39"/>
      <c r="VK144" s="39"/>
      <c r="VL144" s="39"/>
      <c r="VM144" s="39"/>
      <c r="VN144" s="39"/>
      <c r="VO144" s="39"/>
      <c r="VP144" s="39"/>
      <c r="VQ144" s="39"/>
      <c r="VR144" s="39"/>
      <c r="VS144" s="39"/>
      <c r="VT144" s="39"/>
      <c r="VU144" s="39"/>
      <c r="VV144" s="39"/>
      <c r="VW144" s="39"/>
      <c r="VX144" s="39"/>
      <c r="VY144" s="39"/>
      <c r="VZ144" s="39"/>
      <c r="WA144" s="39"/>
      <c r="WB144" s="39"/>
      <c r="WC144" s="39"/>
      <c r="WD144" s="39"/>
      <c r="WE144" s="39"/>
      <c r="WF144" s="39"/>
      <c r="WG144" s="39"/>
      <c r="WH144" s="39"/>
      <c r="WI144" s="39"/>
      <c r="WJ144" s="39"/>
      <c r="WK144" s="39"/>
      <c r="WL144" s="39"/>
      <c r="WM144" s="39"/>
      <c r="WN144" s="39"/>
      <c r="WO144" s="39"/>
      <c r="WP144" s="39"/>
      <c r="WQ144" s="39"/>
      <c r="WR144" s="39"/>
      <c r="WS144" s="39"/>
      <c r="WT144" s="39"/>
      <c r="WU144" s="39"/>
      <c r="WV144" s="39"/>
      <c r="WW144" s="39"/>
      <c r="WX144" s="39"/>
      <c r="WY144" s="39"/>
      <c r="WZ144" s="39"/>
      <c r="XA144" s="39"/>
      <c r="XB144" s="39"/>
      <c r="XC144" s="39"/>
      <c r="XD144" s="39"/>
      <c r="XE144" s="39"/>
      <c r="XF144" s="39"/>
      <c r="XG144" s="39"/>
      <c r="XH144" s="39"/>
      <c r="XI144" s="39"/>
      <c r="XJ144" s="39"/>
      <c r="XK144" s="39"/>
      <c r="XL144" s="39"/>
      <c r="XM144" s="39"/>
      <c r="XN144" s="39"/>
      <c r="XO144" s="39"/>
      <c r="XP144" s="39"/>
      <c r="XQ144" s="39"/>
      <c r="XR144" s="39"/>
      <c r="XS144" s="39"/>
      <c r="XT144" s="39"/>
      <c r="XU144" s="39"/>
      <c r="XV144" s="39"/>
      <c r="XW144" s="39"/>
      <c r="XX144" s="39"/>
      <c r="XY144" s="39"/>
      <c r="XZ144" s="39"/>
      <c r="YA144" s="39"/>
      <c r="YB144" s="39"/>
      <c r="YC144" s="39"/>
      <c r="YD144" s="39"/>
      <c r="YE144" s="39"/>
      <c r="YF144" s="39"/>
      <c r="YG144" s="39"/>
      <c r="YH144" s="39"/>
      <c r="YI144" s="39"/>
      <c r="YJ144" s="39"/>
      <c r="YK144" s="39"/>
      <c r="YL144" s="39"/>
      <c r="YM144" s="39"/>
      <c r="YN144" s="39"/>
      <c r="YO144" s="39"/>
      <c r="YP144" s="39"/>
      <c r="YQ144" s="39"/>
      <c r="YR144" s="39"/>
      <c r="YS144" s="39"/>
      <c r="YT144" s="39"/>
      <c r="YU144" s="39"/>
      <c r="YV144" s="39"/>
      <c r="YW144" s="39"/>
      <c r="YX144" s="39"/>
      <c r="YY144" s="39"/>
      <c r="YZ144" s="39"/>
      <c r="ZA144" s="39"/>
      <c r="ZB144" s="39"/>
      <c r="ZC144" s="39"/>
      <c r="ZD144" s="39"/>
      <c r="ZE144" s="39"/>
      <c r="ZF144" s="39"/>
      <c r="ZG144" s="39"/>
      <c r="ZH144" s="39"/>
      <c r="ZI144" s="39"/>
      <c r="ZJ144" s="39"/>
      <c r="ZK144" s="39"/>
      <c r="ZL144" s="39"/>
      <c r="ZM144" s="39"/>
      <c r="ZN144" s="39"/>
      <c r="ZO144" s="39"/>
      <c r="ZP144" s="39"/>
      <c r="ZQ144" s="39"/>
      <c r="ZR144" s="39"/>
      <c r="ZS144" s="39"/>
      <c r="ZT144" s="39"/>
      <c r="ZU144" s="39"/>
      <c r="ZV144" s="39"/>
      <c r="ZW144" s="39"/>
      <c r="ZX144" s="39"/>
      <c r="ZY144" s="39"/>
      <c r="ZZ144" s="39"/>
      <c r="AAA144" s="39"/>
      <c r="AAB144" s="39"/>
      <c r="AAC144" s="39"/>
      <c r="AAD144" s="39"/>
      <c r="AAE144" s="39"/>
      <c r="AAF144" s="39"/>
      <c r="AAG144" s="39"/>
      <c r="AAH144" s="39"/>
      <c r="AAI144" s="39"/>
      <c r="AAJ144" s="39"/>
      <c r="AAK144" s="39"/>
      <c r="AAL144" s="39"/>
      <c r="AAM144" s="39"/>
      <c r="AAN144" s="39"/>
      <c r="AAO144" s="39"/>
      <c r="AAP144" s="39"/>
      <c r="AAQ144" s="39"/>
      <c r="AAR144" s="39"/>
      <c r="AAS144" s="39"/>
      <c r="AAT144" s="39"/>
      <c r="AAU144" s="39"/>
      <c r="AAV144" s="39"/>
      <c r="AAW144" s="39"/>
      <c r="AAX144" s="39"/>
      <c r="AAY144" s="39"/>
      <c r="AAZ144" s="39"/>
      <c r="ABA144" s="39"/>
      <c r="ABB144" s="39"/>
      <c r="ABC144" s="39"/>
      <c r="ABD144" s="39"/>
      <c r="ABE144" s="39"/>
      <c r="ABF144" s="39"/>
      <c r="ABG144" s="39"/>
      <c r="ABH144" s="39"/>
      <c r="ABI144" s="39"/>
      <c r="ABJ144" s="39"/>
      <c r="ABK144" s="39"/>
      <c r="ABL144" s="39"/>
      <c r="ABM144" s="39"/>
      <c r="ABN144" s="39"/>
      <c r="ABO144" s="39"/>
      <c r="ABP144" s="39"/>
      <c r="ABQ144" s="39"/>
      <c r="ABR144" s="39"/>
      <c r="ABS144" s="39"/>
      <c r="ABT144" s="39"/>
      <c r="ABU144" s="39"/>
      <c r="ABV144" s="39"/>
      <c r="ABW144" s="39"/>
      <c r="ABX144" s="39"/>
      <c r="ABY144" s="39"/>
      <c r="ABZ144" s="39"/>
      <c r="ACA144" s="39"/>
      <c r="ACB144" s="39"/>
      <c r="ACC144" s="39"/>
      <c r="ACD144" s="39"/>
      <c r="ACE144" s="39"/>
      <c r="ACF144" s="39"/>
      <c r="ACG144" s="39"/>
      <c r="ACH144" s="39"/>
      <c r="ACI144" s="39"/>
      <c r="ACJ144" s="39"/>
      <c r="ACK144" s="39"/>
      <c r="ACL144" s="39"/>
      <c r="ACM144" s="39"/>
      <c r="ACN144" s="39"/>
      <c r="ACO144" s="39"/>
      <c r="ACP144" s="39"/>
      <c r="ACQ144" s="39"/>
      <c r="ACR144" s="39"/>
      <c r="ACS144" s="39"/>
      <c r="ACT144" s="39"/>
      <c r="ACU144" s="39"/>
      <c r="ACV144" s="39"/>
      <c r="ACW144" s="39"/>
      <c r="ACX144" s="39"/>
      <c r="ACY144" s="39"/>
      <c r="ACZ144" s="39"/>
      <c r="ADA144" s="39"/>
      <c r="ADB144" s="39"/>
      <c r="ADC144" s="39"/>
      <c r="ADD144" s="39"/>
      <c r="ADE144" s="39"/>
      <c r="ADF144" s="39"/>
      <c r="ADG144" s="39"/>
      <c r="ADH144" s="39"/>
      <c r="ADI144" s="39"/>
      <c r="ADJ144" s="39"/>
      <c r="ADK144" s="39"/>
      <c r="ADL144" s="39"/>
      <c r="ADM144" s="39"/>
      <c r="ADN144" s="39"/>
      <c r="ADO144" s="39"/>
      <c r="ADP144" s="39"/>
      <c r="ADQ144" s="39"/>
      <c r="ADR144" s="39"/>
      <c r="ADS144" s="39"/>
      <c r="ADT144" s="39"/>
      <c r="ADU144" s="39"/>
      <c r="ADV144" s="39"/>
      <c r="ADW144" s="39"/>
      <c r="ADX144" s="39"/>
      <c r="ADY144" s="39"/>
      <c r="ADZ144" s="39"/>
      <c r="AEA144" s="39"/>
      <c r="AEB144" s="39"/>
      <c r="AEC144" s="39"/>
      <c r="AED144" s="39"/>
      <c r="AEE144" s="39"/>
      <c r="AEF144" s="39"/>
      <c r="AEG144" s="39"/>
      <c r="AEH144" s="39"/>
      <c r="AEI144" s="39"/>
      <c r="AEJ144" s="39"/>
      <c r="AEK144" s="39"/>
      <c r="AEL144" s="39"/>
      <c r="AEM144" s="39"/>
      <c r="AEN144" s="39"/>
      <c r="AEO144" s="39"/>
      <c r="AEP144" s="39"/>
      <c r="AEQ144" s="39"/>
      <c r="AER144" s="39"/>
      <c r="AES144" s="39"/>
      <c r="AET144" s="39"/>
      <c r="AEU144" s="39"/>
      <c r="AEV144" s="39"/>
      <c r="AEW144" s="39"/>
      <c r="AEX144" s="39"/>
      <c r="AEY144" s="39"/>
      <c r="AEZ144" s="39"/>
      <c r="AFA144" s="39"/>
      <c r="AFB144" s="39"/>
      <c r="AFC144" s="39"/>
      <c r="AFD144" s="39"/>
      <c r="AFE144" s="39"/>
      <c r="AFF144" s="39"/>
      <c r="AFG144" s="39"/>
      <c r="AFH144" s="39"/>
      <c r="AFI144" s="39"/>
      <c r="AFJ144" s="39"/>
      <c r="AFK144" s="39"/>
      <c r="AFL144" s="39"/>
      <c r="AFM144" s="39"/>
      <c r="AFN144" s="39"/>
      <c r="AFO144" s="39"/>
      <c r="AFP144" s="39"/>
      <c r="AFQ144" s="39"/>
      <c r="AFR144" s="39"/>
      <c r="AFS144" s="39"/>
      <c r="AFT144" s="39"/>
      <c r="AFU144" s="39"/>
      <c r="AFV144" s="39"/>
      <c r="AFW144" s="39"/>
      <c r="AFX144" s="39"/>
      <c r="AFY144" s="39"/>
      <c r="AFZ144" s="39"/>
      <c r="AGA144" s="39"/>
      <c r="AGB144" s="39"/>
      <c r="AGC144" s="39"/>
      <c r="AGD144" s="39"/>
      <c r="AGE144" s="39"/>
      <c r="AGF144" s="39"/>
      <c r="AGG144" s="39"/>
      <c r="AGH144" s="39"/>
      <c r="AGI144" s="39"/>
      <c r="AGJ144" s="39"/>
      <c r="AGK144" s="39"/>
      <c r="AGL144" s="39"/>
      <c r="AGM144" s="39"/>
      <c r="AGN144" s="39"/>
      <c r="AGO144" s="39"/>
      <c r="AGP144" s="39"/>
      <c r="AGQ144" s="39"/>
      <c r="AGR144" s="39"/>
      <c r="AGS144" s="39"/>
      <c r="AGT144" s="39"/>
      <c r="AGU144" s="39"/>
      <c r="AGV144" s="39"/>
      <c r="AGW144" s="39"/>
      <c r="AGX144" s="39"/>
      <c r="AGY144" s="39"/>
      <c r="AGZ144" s="39"/>
      <c r="AHA144" s="39"/>
      <c r="AHB144" s="39"/>
      <c r="AHC144" s="39"/>
      <c r="AHD144" s="39"/>
      <c r="AHE144" s="39"/>
      <c r="AHF144" s="39"/>
      <c r="AHG144" s="39"/>
      <c r="AHH144" s="39"/>
      <c r="AHI144" s="39"/>
      <c r="AHJ144" s="39"/>
      <c r="AHK144" s="39"/>
      <c r="AHL144" s="39"/>
      <c r="AHM144" s="39"/>
      <c r="AHN144" s="39"/>
      <c r="AHO144" s="39"/>
      <c r="AHP144" s="39"/>
      <c r="AHQ144" s="39"/>
      <c r="AHR144" s="39"/>
      <c r="AHS144" s="39"/>
      <c r="AHT144" s="39"/>
      <c r="AHU144" s="39"/>
      <c r="AHV144" s="39"/>
      <c r="AHW144" s="39"/>
      <c r="AHX144" s="39"/>
      <c r="AHY144" s="39"/>
      <c r="AHZ144" s="39"/>
      <c r="AIA144" s="39"/>
      <c r="AIB144" s="39"/>
      <c r="AIC144" s="39"/>
      <c r="AID144" s="39"/>
      <c r="AIE144" s="39"/>
      <c r="AIF144" s="39"/>
      <c r="AIG144" s="39"/>
      <c r="AIH144" s="39"/>
      <c r="AII144" s="39"/>
      <c r="AIJ144" s="39"/>
      <c r="AIK144" s="39"/>
      <c r="AIL144" s="39"/>
      <c r="AIM144" s="39"/>
      <c r="AIN144" s="39"/>
      <c r="AIO144" s="39"/>
      <c r="AIP144" s="39"/>
      <c r="AIQ144" s="39"/>
      <c r="AIR144" s="39"/>
      <c r="AIS144" s="39"/>
      <c r="AIT144" s="39"/>
      <c r="AIU144" s="39"/>
      <c r="AIV144" s="39"/>
      <c r="AIW144" s="39"/>
      <c r="AIX144" s="39"/>
      <c r="AIY144" s="39"/>
      <c r="AIZ144" s="39"/>
      <c r="AJA144" s="39"/>
      <c r="AJB144" s="39"/>
      <c r="AJC144" s="39"/>
      <c r="AJD144" s="39"/>
      <c r="AJE144" s="39"/>
      <c r="AJF144" s="39"/>
      <c r="AJG144" s="39"/>
      <c r="AJH144" s="39"/>
      <c r="AJI144" s="39"/>
      <c r="AJJ144" s="39"/>
      <c r="AJK144" s="39"/>
      <c r="AJL144" s="39"/>
      <c r="AJM144" s="39"/>
      <c r="AJN144" s="39"/>
      <c r="AJO144" s="39"/>
      <c r="AJP144" s="39"/>
      <c r="AJQ144" s="39"/>
      <c r="AJR144" s="39"/>
      <c r="AJS144" s="39"/>
      <c r="AJT144" s="39"/>
      <c r="AJU144" s="39"/>
      <c r="AJV144" s="39"/>
      <c r="AJW144" s="39"/>
      <c r="AJX144" s="39"/>
      <c r="AJY144" s="39"/>
      <c r="AJZ144" s="39"/>
      <c r="AKA144" s="39"/>
      <c r="AKB144" s="39"/>
      <c r="AKC144" s="39"/>
      <c r="AKD144" s="39"/>
      <c r="AKE144" s="39"/>
      <c r="AKF144" s="39"/>
      <c r="AKG144" s="39"/>
      <c r="AKH144" s="39"/>
      <c r="AKI144" s="39"/>
      <c r="AKJ144" s="39"/>
      <c r="AKK144" s="39"/>
      <c r="AKL144" s="39"/>
      <c r="AKM144" s="39"/>
      <c r="AKN144" s="39"/>
      <c r="AKO144" s="39"/>
      <c r="AKP144" s="39"/>
      <c r="AKQ144" s="39"/>
      <c r="AKR144" s="39"/>
      <c r="AKS144" s="39"/>
      <c r="AKT144" s="39"/>
      <c r="AKU144" s="39"/>
      <c r="AKV144" s="39"/>
      <c r="AKW144" s="39"/>
      <c r="AKX144" s="39"/>
      <c r="AKY144" s="39"/>
      <c r="AKZ144" s="39"/>
      <c r="ALA144" s="39"/>
      <c r="ALB144" s="39"/>
      <c r="ALC144" s="39"/>
      <c r="ALD144" s="39"/>
      <c r="ALE144" s="39"/>
      <c r="ALF144" s="39"/>
      <c r="ALG144" s="39"/>
      <c r="ALH144" s="39"/>
      <c r="ALI144" s="39"/>
      <c r="ALJ144" s="39"/>
      <c r="ALK144" s="39"/>
      <c r="ALL144" s="39"/>
      <c r="ALM144" s="39"/>
      <c r="ALN144" s="39"/>
      <c r="ALO144" s="39"/>
      <c r="ALP144" s="39"/>
      <c r="ALQ144" s="39"/>
      <c r="ALR144" s="39"/>
      <c r="ALS144" s="39"/>
      <c r="ALT144" s="39"/>
      <c r="ALU144" s="39"/>
      <c r="ALV144" s="39"/>
      <c r="ALW144" s="39"/>
      <c r="ALX144" s="39"/>
      <c r="ALY144" s="39"/>
      <c r="ALZ144" s="39"/>
      <c r="AMA144" s="39"/>
      <c r="AMB144" s="39"/>
      <c r="AMC144" s="39"/>
      <c r="AMD144" s="39"/>
      <c r="AME144" s="39"/>
      <c r="AMF144" s="39"/>
      <c r="AMG144" s="39"/>
      <c r="AMH144" s="39"/>
      <c r="AMI144" s="39"/>
      <c r="AMJ144" s="39"/>
      <c r="AMK144" s="39"/>
      <c r="AML144" s="39"/>
      <c r="AMM144" s="39"/>
      <c r="AMN144" s="39"/>
      <c r="AMO144" s="39"/>
      <c r="AMP144" s="39"/>
      <c r="AMQ144" s="39"/>
      <c r="AMR144" s="39"/>
      <c r="AMS144" s="39"/>
      <c r="AMT144" s="39"/>
      <c r="AMU144" s="39"/>
      <c r="AMV144" s="39"/>
      <c r="AMW144" s="39"/>
      <c r="AMX144" s="39"/>
      <c r="AMY144" s="39"/>
      <c r="AMZ144" s="39"/>
      <c r="ANA144" s="39"/>
      <c r="ANB144" s="39"/>
      <c r="ANC144" s="39"/>
      <c r="AND144" s="39"/>
      <c r="ANE144" s="39"/>
      <c r="ANF144" s="39"/>
      <c r="ANG144" s="39"/>
      <c r="ANH144" s="39"/>
      <c r="ANI144" s="39"/>
      <c r="ANJ144" s="39"/>
      <c r="ANK144" s="39"/>
      <c r="ANL144" s="39"/>
      <c r="ANM144" s="39"/>
      <c r="ANN144" s="39"/>
      <c r="ANO144" s="39"/>
      <c r="ANP144" s="39"/>
      <c r="ANQ144" s="39"/>
      <c r="ANR144" s="39"/>
      <c r="ANS144" s="39"/>
      <c r="ANT144" s="39"/>
      <c r="ANU144" s="39"/>
      <c r="ANV144" s="39"/>
      <c r="ANW144" s="39"/>
      <c r="ANX144" s="39"/>
      <c r="ANY144" s="39"/>
      <c r="ANZ144" s="39"/>
      <c r="AOA144" s="39"/>
      <c r="AOB144" s="39"/>
      <c r="AOC144" s="39"/>
      <c r="AOD144" s="39"/>
      <c r="AOE144" s="39"/>
      <c r="AOF144" s="39"/>
      <c r="AOG144" s="39"/>
      <c r="AOH144" s="39"/>
      <c r="AOI144" s="39"/>
      <c r="AOJ144" s="39"/>
      <c r="AOK144" s="39"/>
      <c r="AOL144" s="39"/>
      <c r="AOM144" s="39"/>
      <c r="AON144" s="39"/>
      <c r="AOO144" s="39"/>
      <c r="AOP144" s="39"/>
      <c r="AOQ144" s="39"/>
      <c r="AOR144" s="39"/>
      <c r="AOS144" s="39"/>
      <c r="AOT144" s="39"/>
      <c r="AOU144" s="39"/>
      <c r="AOV144" s="39"/>
      <c r="AOW144" s="39"/>
      <c r="AOX144" s="39"/>
      <c r="AOY144" s="39"/>
      <c r="AOZ144" s="39"/>
      <c r="APA144" s="39"/>
      <c r="APB144" s="39"/>
      <c r="APC144" s="39"/>
      <c r="APD144" s="39"/>
      <c r="APE144" s="39"/>
      <c r="APF144" s="39"/>
      <c r="APG144" s="39"/>
      <c r="APH144" s="39"/>
      <c r="API144" s="39"/>
      <c r="APJ144" s="39"/>
      <c r="APK144" s="39"/>
      <c r="APL144" s="39"/>
      <c r="APM144" s="39"/>
      <c r="APN144" s="39"/>
      <c r="APO144" s="39"/>
      <c r="APP144" s="39"/>
      <c r="APQ144" s="39"/>
      <c r="APR144" s="39"/>
      <c r="APS144" s="39"/>
      <c r="APT144" s="39"/>
      <c r="APU144" s="39"/>
      <c r="APV144" s="39"/>
      <c r="APW144" s="39"/>
      <c r="APX144" s="39"/>
      <c r="APY144" s="39"/>
      <c r="APZ144" s="39"/>
      <c r="AQA144" s="39"/>
      <c r="AQB144" s="39"/>
      <c r="AQC144" s="39"/>
      <c r="AQD144" s="39"/>
      <c r="AQE144" s="39"/>
      <c r="AQF144" s="39"/>
      <c r="AQG144" s="39"/>
      <c r="AQH144" s="39"/>
      <c r="AQI144" s="39"/>
      <c r="AQJ144" s="39"/>
      <c r="AQK144" s="39"/>
      <c r="AQL144" s="39"/>
      <c r="AQM144" s="39"/>
      <c r="AQN144" s="39"/>
      <c r="AQO144" s="39"/>
      <c r="AQP144" s="39"/>
      <c r="AQQ144" s="39"/>
      <c r="AQR144" s="39"/>
      <c r="AQS144" s="39"/>
      <c r="AQT144" s="39"/>
      <c r="AQU144" s="39"/>
      <c r="AQV144" s="39"/>
      <c r="AQW144" s="39"/>
      <c r="AQX144" s="39"/>
      <c r="AQY144" s="39"/>
      <c r="AQZ144" s="39"/>
      <c r="ARA144" s="39"/>
      <c r="ARB144" s="39"/>
      <c r="ARC144" s="39"/>
      <c r="ARD144" s="39"/>
      <c r="ARE144" s="39"/>
      <c r="ARF144" s="39"/>
      <c r="ARG144" s="39"/>
      <c r="ARH144" s="39"/>
      <c r="ARI144" s="39"/>
      <c r="ARJ144" s="39"/>
      <c r="ARK144" s="39"/>
      <c r="ARL144" s="39"/>
      <c r="ARM144" s="39"/>
      <c r="ARN144" s="39"/>
      <c r="ARO144" s="39"/>
      <c r="ARP144" s="39"/>
      <c r="ARQ144" s="39"/>
      <c r="ARR144" s="39"/>
      <c r="ARS144" s="39"/>
      <c r="ART144" s="39"/>
      <c r="ARU144" s="39"/>
      <c r="ARV144" s="39"/>
      <c r="ARW144" s="39"/>
      <c r="ARX144" s="39"/>
      <c r="ARY144" s="39"/>
      <c r="ARZ144" s="39"/>
      <c r="ASA144" s="39"/>
      <c r="ASB144" s="39"/>
      <c r="ASC144" s="39"/>
      <c r="ASD144" s="39"/>
      <c r="ASE144" s="39"/>
      <c r="ASF144" s="39"/>
      <c r="ASG144" s="39"/>
      <c r="ASH144" s="39"/>
      <c r="ASI144" s="39"/>
      <c r="ASJ144" s="39"/>
      <c r="ASK144" s="39"/>
      <c r="ASL144" s="39"/>
      <c r="ASM144" s="39"/>
      <c r="ASN144" s="39"/>
      <c r="ASO144" s="39"/>
      <c r="ASP144" s="39"/>
      <c r="ASQ144" s="39"/>
      <c r="ASR144" s="39"/>
      <c r="ASS144" s="39"/>
      <c r="AST144" s="39"/>
      <c r="ASU144" s="39"/>
      <c r="ASV144" s="39"/>
      <c r="ASW144" s="39"/>
      <c r="ASX144" s="39"/>
      <c r="ASY144" s="39"/>
      <c r="ASZ144" s="39"/>
      <c r="ATA144" s="39"/>
      <c r="ATB144" s="39"/>
      <c r="ATC144" s="39"/>
      <c r="ATD144" s="39"/>
      <c r="ATE144" s="39"/>
      <c r="ATF144" s="39"/>
      <c r="ATG144" s="39"/>
      <c r="ATH144" s="39"/>
      <c r="ATI144" s="39"/>
      <c r="ATJ144" s="39"/>
      <c r="ATK144" s="39"/>
      <c r="ATL144" s="39"/>
      <c r="ATM144" s="39"/>
      <c r="ATN144" s="39"/>
      <c r="ATO144" s="39"/>
      <c r="ATP144" s="39"/>
      <c r="ATQ144" s="39"/>
      <c r="ATR144" s="39"/>
      <c r="ATS144" s="39"/>
      <c r="ATT144" s="39"/>
      <c r="ATU144" s="39"/>
      <c r="ATV144" s="39"/>
      <c r="ATW144" s="39"/>
      <c r="ATX144" s="39"/>
      <c r="ATY144" s="39"/>
      <c r="ATZ144" s="39"/>
      <c r="AUA144" s="39"/>
      <c r="AUB144" s="39"/>
      <c r="AUC144" s="39"/>
      <c r="AUD144" s="39"/>
      <c r="AUE144" s="39"/>
      <c r="AUF144" s="39"/>
      <c r="AUG144" s="39"/>
      <c r="AUH144" s="39"/>
      <c r="AUI144" s="39"/>
      <c r="AUJ144" s="39"/>
      <c r="AUK144" s="39"/>
      <c r="AUL144" s="39"/>
      <c r="AUM144" s="39"/>
      <c r="AUN144" s="39"/>
      <c r="AUO144" s="39"/>
      <c r="AUP144" s="39"/>
      <c r="AUQ144" s="39"/>
      <c r="AUR144" s="39"/>
      <c r="AUS144" s="39"/>
      <c r="AUT144" s="39"/>
      <c r="AUU144" s="39"/>
      <c r="AUV144" s="39"/>
      <c r="AUW144" s="39"/>
      <c r="AUX144" s="39"/>
      <c r="AUY144" s="39"/>
      <c r="AUZ144" s="39"/>
      <c r="AVA144" s="39"/>
      <c r="AVB144" s="39"/>
      <c r="AVC144" s="39"/>
      <c r="AVD144" s="39"/>
      <c r="AVE144" s="39"/>
      <c r="AVF144" s="39"/>
      <c r="AVG144" s="39"/>
      <c r="AVH144" s="39"/>
      <c r="AVI144" s="39"/>
      <c r="AVJ144" s="39"/>
      <c r="AVK144" s="39"/>
      <c r="AVL144" s="39"/>
      <c r="AVM144" s="39"/>
      <c r="AVN144" s="39"/>
      <c r="AVO144" s="39"/>
      <c r="AVP144" s="39"/>
      <c r="AVQ144" s="39"/>
      <c r="AVR144" s="39"/>
      <c r="AVS144" s="39"/>
      <c r="AVT144" s="39"/>
      <c r="AVU144" s="39"/>
      <c r="AVV144" s="39"/>
      <c r="AVW144" s="39"/>
      <c r="AVX144" s="39"/>
      <c r="AVY144" s="39"/>
      <c r="AVZ144" s="39"/>
      <c r="AWA144" s="39"/>
      <c r="AWB144" s="39"/>
      <c r="AWC144" s="39"/>
      <c r="AWD144" s="39"/>
      <c r="AWE144" s="39"/>
      <c r="AWF144" s="39"/>
      <c r="AWG144" s="39"/>
      <c r="AWH144" s="39"/>
      <c r="AWI144" s="39"/>
      <c r="AWJ144" s="39"/>
      <c r="AWK144" s="39"/>
      <c r="AWL144" s="39"/>
      <c r="AWM144" s="39"/>
      <c r="AWN144" s="39"/>
      <c r="AWO144" s="39"/>
      <c r="AWP144" s="39"/>
      <c r="AWQ144" s="39"/>
      <c r="AWR144" s="39"/>
      <c r="AWS144" s="39"/>
      <c r="AWT144" s="39"/>
      <c r="AWU144" s="39"/>
      <c r="AWV144" s="39"/>
      <c r="AWW144" s="39"/>
      <c r="AWX144" s="39"/>
      <c r="AWY144" s="39"/>
      <c r="AWZ144" s="39"/>
      <c r="AXA144" s="39"/>
      <c r="AXB144" s="39"/>
      <c r="AXC144" s="39"/>
      <c r="AXD144" s="39"/>
      <c r="AXE144" s="39"/>
      <c r="AXF144" s="39"/>
      <c r="AXG144" s="39"/>
      <c r="AXH144" s="39"/>
      <c r="AXI144" s="39"/>
      <c r="AXJ144" s="39"/>
      <c r="AXK144" s="39"/>
      <c r="AXL144" s="39"/>
      <c r="AXM144" s="39"/>
      <c r="AXN144" s="39"/>
      <c r="AXO144" s="39"/>
      <c r="AXP144" s="39"/>
      <c r="AXQ144" s="39"/>
      <c r="AXR144" s="39"/>
      <c r="AXS144" s="39"/>
      <c r="AXT144" s="39"/>
      <c r="AXU144" s="39"/>
      <c r="AXV144" s="39"/>
      <c r="AXW144" s="39"/>
      <c r="AXX144" s="39"/>
      <c r="AXY144" s="39"/>
      <c r="AXZ144" s="39"/>
      <c r="AYA144" s="39"/>
      <c r="AYB144" s="39"/>
      <c r="AYC144" s="39"/>
      <c r="AYD144" s="39"/>
      <c r="AYE144" s="39"/>
      <c r="AYF144" s="39"/>
      <c r="AYG144" s="39"/>
      <c r="AYH144" s="39"/>
      <c r="AYI144" s="39"/>
      <c r="AYJ144" s="39"/>
      <c r="AYK144" s="39"/>
      <c r="AYL144" s="39"/>
      <c r="AYM144" s="39"/>
    </row>
    <row r="145" spans="1:16" s="7" customFormat="1" x14ac:dyDescent="0.25"/>
    <row r="146" spans="1:16" s="10" customFormat="1" ht="18.75" hidden="1" customHeight="1" x14ac:dyDescent="0.25">
      <c r="A146" s="528" t="s">
        <v>279</v>
      </c>
      <c r="B146" s="528"/>
      <c r="C146" s="528"/>
      <c r="D146" s="528"/>
      <c r="E146" s="528"/>
      <c r="F146" s="528"/>
      <c r="G146" s="528"/>
      <c r="H146" s="528"/>
      <c r="I146" s="528"/>
      <c r="J146" s="528"/>
      <c r="K146" s="528"/>
      <c r="L146" s="528"/>
      <c r="M146" s="528"/>
      <c r="N146" s="528"/>
      <c r="O146" s="528"/>
      <c r="P146" s="528"/>
    </row>
    <row r="147" spans="1:16" s="39" customFormat="1" hidden="1" x14ac:dyDescent="0.25">
      <c r="A147" s="188"/>
      <c r="B147" s="189"/>
      <c r="C147" s="189"/>
      <c r="D147" s="189"/>
      <c r="E147" s="189"/>
      <c r="F147" s="189"/>
      <c r="G147" s="189"/>
      <c r="H147" s="189"/>
      <c r="I147" s="189"/>
      <c r="J147" s="189"/>
      <c r="K147" s="189"/>
      <c r="L147" s="189"/>
      <c r="M147" s="189"/>
      <c r="N147" s="189"/>
      <c r="O147" s="189"/>
      <c r="P147" s="189"/>
    </row>
    <row r="148" spans="1:16" s="39" customFormat="1" ht="15" hidden="1" customHeight="1" x14ac:dyDescent="0.25">
      <c r="A148" s="188"/>
      <c r="B148" s="529" t="s">
        <v>10</v>
      </c>
      <c r="C148" s="530"/>
      <c r="D148" s="190"/>
      <c r="E148" s="191"/>
      <c r="F148" s="191"/>
      <c r="G148" s="191"/>
      <c r="H148" s="191"/>
      <c r="I148" s="191"/>
      <c r="J148" s="191"/>
      <c r="K148" s="189"/>
      <c r="L148" s="189"/>
      <c r="M148" s="189"/>
      <c r="N148" s="189"/>
      <c r="O148" s="189"/>
      <c r="P148" s="189"/>
    </row>
    <row r="149" spans="1:16" s="39" customFormat="1" ht="30" hidden="1" customHeight="1" x14ac:dyDescent="0.25">
      <c r="A149" s="188"/>
      <c r="B149" s="308" t="s">
        <v>27</v>
      </c>
      <c r="C149" s="308" t="s">
        <v>77</v>
      </c>
      <c r="D149" s="308" t="s">
        <v>76</v>
      </c>
      <c r="E149" s="192" t="s">
        <v>34</v>
      </c>
      <c r="F149" s="192" t="s">
        <v>36</v>
      </c>
      <c r="G149" s="193" t="s">
        <v>37</v>
      </c>
      <c r="H149" s="193" t="s">
        <v>35</v>
      </c>
      <c r="I149" s="193" t="s">
        <v>38</v>
      </c>
      <c r="J149" s="193" t="s">
        <v>39</v>
      </c>
      <c r="K149" s="189"/>
      <c r="L149" s="189"/>
      <c r="M149" s="189"/>
      <c r="N149" s="189"/>
      <c r="O149" s="189"/>
      <c r="P149" s="189"/>
    </row>
    <row r="150" spans="1:16" s="39" customFormat="1" ht="30" hidden="1" x14ac:dyDescent="0.25">
      <c r="A150" s="188"/>
      <c r="B150" s="518" t="s">
        <v>174</v>
      </c>
      <c r="C150" s="531" t="s">
        <v>157</v>
      </c>
      <c r="D150" s="533" t="str">
        <f>CONCATENATE(H157,H158,H159)</f>
        <v>Cruzado el valor reportado por ventas a personas y empresas extranjeras, los registros contables a 31 de diciembre de 2010 refieren lo siguiente: (Fl.1.795)
1. Periodo En-Dic - 2010 se reportan "Ingresos por servicios a personas y compañías extranjeros (SIC) por COP$10.029'823.224 equivalente a USD$5'432.344.
2. Cruzados los ingresos generados por personas y compañías extranjeras con registros contables por dicho concepto por el período comprendido entre el 1 de julio y el 31 de diciembre de 2010, con resultado satisfactorio.
3. Observado el valor en COL pesos fue convertido a dólares estadounidenses aplicando una tasa promedio de $1.849,38, la cual corresponde a la certificada por el Bnaco de la República por ese período de tiempo."Periodo En-Dic de 2011: (Fl.1.830)
Ingresos por servicios a personas y compañías extranjeros (SIC) por COP$32.263'334.219 equivalente a USD$17'456.908.
1. Cruzados los ingresos generados por personas y compañías extranjeras con registros contables por dicho concepto por el período mencionado, se reportan con resultado satisfactorio.
2. 2. Tasa de cambio utilizada promedio: $1.849,38 según Banrep.Periodo En-Dic de 2012 indica la firma auditora que: (Fl.1.880)
Ingresos por servicios a personas y compañías extranjeras por COP$30.593'800.387 equivalente a USD$17'013.285.
1. Cruzados los ingresos generados por personas y compañías extranjeras con registros contables por dicho concepto por el período mencionado, se reportan con resultado satisfactorio.
2. Tasa de cambio utilizada promedio: $1.798,23 según Banrep.</v>
      </c>
      <c r="E150" s="533" t="str">
        <f>M175</f>
        <v>Respecto del numeral 4 de la cláusula sexta del CEJ de la referencia, se observa que para los periodos productivos correspondientes a los años 2011 y 2012, el porcentaje de ingresos promedio fue de USD$17'235.097.
Si este fuera el promedio de ingresos para el resto de los 15 años restantes del contrato, se lograrían ingresos por exportaciones de servicios hoteleros que sumarían aproximadamente USD$315'664.089, con lo cual se lograría el cumplimiento del 72,74% (aproximadamente) del 100% pactado. Por lo cual se observa que bajo estas circunstancias, cabría el riesgo de que la Sucursal no lograra cumplir con los USD$433'940.000 pactados en dicha cláusula.</v>
      </c>
      <c r="F150" s="533" t="str">
        <f>N175</f>
        <v>Por lo anterior, cabría sugerir el solicitar a Nova Mar S.A., las proyecciones de ingresos del Hotel JW. Marriott ubicado en la calle 73 con carrera 9a. en la ciudad de Bogotá D.C., para el periodo 2010 a 2028, con el objeto de determinar la factibilidad en cuanto al cumplimiento y/o determinar el riesgo de incumplimiento de las obligaciones correspondientes al numeral 4o de la cláusula sexta del contra EJ.</v>
      </c>
      <c r="G150" s="194" t="s">
        <v>130</v>
      </c>
      <c r="H150" s="195"/>
      <c r="I150" s="195"/>
      <c r="J150" s="195"/>
      <c r="K150" s="189"/>
      <c r="L150" s="189"/>
      <c r="M150" s="189"/>
      <c r="N150" s="189"/>
      <c r="O150" s="189"/>
      <c r="P150" s="189"/>
    </row>
    <row r="151" spans="1:16" s="39" customFormat="1" hidden="1" x14ac:dyDescent="0.25">
      <c r="A151" s="188"/>
      <c r="B151" s="518"/>
      <c r="C151" s="532"/>
      <c r="D151" s="533"/>
      <c r="E151" s="533"/>
      <c r="F151" s="533"/>
      <c r="G151" s="189"/>
      <c r="H151" s="189"/>
      <c r="I151" s="189"/>
      <c r="J151" s="189"/>
      <c r="K151" s="189"/>
      <c r="L151" s="189"/>
      <c r="M151" s="189"/>
      <c r="N151" s="189"/>
      <c r="O151" s="189"/>
      <c r="P151" s="189"/>
    </row>
    <row r="152" spans="1:16" s="39" customFormat="1" ht="285" hidden="1" x14ac:dyDescent="0.25">
      <c r="A152" s="188"/>
      <c r="B152" s="189"/>
      <c r="C152" s="189"/>
      <c r="D152" s="196" t="str">
        <f>CONCATENATE(H157,H158,H159)</f>
        <v>Cruzado el valor reportado por ventas a personas y empresas extranjeras, los registros contables a 31 de diciembre de 2010 refieren lo siguiente: (Fl.1.795)
1. Periodo En-Dic - 2010 se reportan "Ingresos por servicios a personas y compañías extranjeros (SIC) por COP$10.029'823.224 equivalente a USD$5'432.344.
2. Cruzados los ingresos generados por personas y compañías extranjeras con registros contables por dicho concepto por el período comprendido entre el 1 de julio y el 31 de diciembre de 2010, con resultado satisfactorio.
3. Observado el valor en COL pesos fue convertido a dólares estadounidenses aplicando una tasa promedio de $1.849,38, la cual corresponde a la certificada por el Bnaco de la República por ese período de tiempo."Periodo En-Dic de 2011: (Fl.1.830)
Ingresos por servicios a personas y compañías extranjeros (SIC) por COP$32.263'334.219 equivalente a USD$17'456.908.
1. Cruzados los ingresos generados por personas y compañías extranjeras con registros contables por dicho concepto por el período mencionado, se reportan con resultado satisfactorio.
2. 2. Tasa de cambio utilizada promedio: $1.849,38 según Banrep.Periodo En-Dic de 2012 indica la firma auditora que: (Fl.1.880)
Ingresos por servicios a personas y compañías extranjeras por COP$30.593'800.387 equivalente a USD$17'013.285.
1. Cruzados los ingresos generados por personas y compañías extranjeras con registros contables por dicho concepto por el período mencionado, se reportan con resultado satisfactorio.
2. Tasa de cambio utilizada promedio: $1.798,23 según Banrep.</v>
      </c>
      <c r="E152" s="189"/>
      <c r="F152" s="189"/>
      <c r="G152" s="189"/>
      <c r="H152" s="189"/>
      <c r="I152" s="189"/>
      <c r="J152" s="189"/>
      <c r="K152" s="189"/>
      <c r="L152" s="189"/>
      <c r="M152" s="189"/>
      <c r="N152" s="189"/>
      <c r="O152" s="189"/>
      <c r="P152" s="189"/>
    </row>
    <row r="153" spans="1:16" s="39" customFormat="1" hidden="1" x14ac:dyDescent="0.25">
      <c r="A153" s="188"/>
      <c r="B153" s="189"/>
      <c r="C153" s="189"/>
      <c r="D153" s="189"/>
      <c r="E153" s="518" t="s">
        <v>10</v>
      </c>
      <c r="F153" s="518"/>
      <c r="G153" s="519" t="s">
        <v>11</v>
      </c>
      <c r="H153" s="520"/>
      <c r="I153" s="521"/>
      <c r="J153" s="519" t="s">
        <v>12</v>
      </c>
      <c r="K153" s="520"/>
      <c r="L153" s="520"/>
      <c r="M153" s="520"/>
      <c r="N153" s="520"/>
      <c r="O153" s="521"/>
      <c r="P153" s="189"/>
    </row>
    <row r="154" spans="1:16" s="39" customFormat="1" ht="30" hidden="1" x14ac:dyDescent="0.25">
      <c r="A154" s="188"/>
      <c r="B154" s="307" t="s">
        <v>0</v>
      </c>
      <c r="C154" s="307" t="s">
        <v>1</v>
      </c>
      <c r="D154" s="307" t="s">
        <v>5</v>
      </c>
      <c r="E154" s="307" t="s">
        <v>23</v>
      </c>
      <c r="F154" s="308" t="s">
        <v>122</v>
      </c>
      <c r="G154" s="308" t="s">
        <v>196</v>
      </c>
      <c r="H154" s="308" t="s">
        <v>5</v>
      </c>
      <c r="I154" s="308" t="s">
        <v>14</v>
      </c>
      <c r="J154" s="197" t="s">
        <v>7</v>
      </c>
      <c r="K154" s="197" t="s">
        <v>90</v>
      </c>
      <c r="L154" s="197" t="s">
        <v>73</v>
      </c>
      <c r="M154" s="197" t="s">
        <v>9</v>
      </c>
      <c r="N154" s="197" t="s">
        <v>13</v>
      </c>
      <c r="O154" s="308" t="s">
        <v>8</v>
      </c>
      <c r="P154" s="189"/>
    </row>
    <row r="155" spans="1:16" s="39" customFormat="1" ht="60" hidden="1" x14ac:dyDescent="0.25">
      <c r="A155" s="188"/>
      <c r="B155" s="308" t="s">
        <v>16</v>
      </c>
      <c r="C155" s="193" t="s">
        <v>120</v>
      </c>
      <c r="D155" s="193" t="s">
        <v>121</v>
      </c>
      <c r="E155" s="193">
        <v>2008</v>
      </c>
      <c r="F155" s="198" t="s">
        <v>123</v>
      </c>
      <c r="G155" s="199" t="s">
        <v>63</v>
      </c>
      <c r="H155" s="200" t="s">
        <v>266</v>
      </c>
      <c r="I155" s="200" t="s">
        <v>191</v>
      </c>
      <c r="J155" s="193" t="s">
        <v>63</v>
      </c>
      <c r="K155" s="201" t="s">
        <v>63</v>
      </c>
      <c r="L155" s="202" t="s">
        <v>63</v>
      </c>
      <c r="M155" s="203" t="s">
        <v>194</v>
      </c>
      <c r="N155" s="195" t="s">
        <v>96</v>
      </c>
      <c r="O155" s="193" t="s">
        <v>98</v>
      </c>
      <c r="P155" s="189"/>
    </row>
    <row r="156" spans="1:16" s="39" customFormat="1" ht="45" hidden="1" x14ac:dyDescent="0.25">
      <c r="A156" s="188"/>
      <c r="B156" s="308" t="s">
        <v>16</v>
      </c>
      <c r="C156" s="193" t="s">
        <v>120</v>
      </c>
      <c r="D156" s="193" t="s">
        <v>121</v>
      </c>
      <c r="E156" s="204">
        <v>2009</v>
      </c>
      <c r="F156" s="198" t="s">
        <v>123</v>
      </c>
      <c r="G156" s="199" t="s">
        <v>63</v>
      </c>
      <c r="H156" s="205" t="s">
        <v>193</v>
      </c>
      <c r="I156" s="200" t="s">
        <v>192</v>
      </c>
      <c r="J156" s="195" t="s">
        <v>63</v>
      </c>
      <c r="K156" s="201" t="s">
        <v>63</v>
      </c>
      <c r="L156" s="202" t="s">
        <v>63</v>
      </c>
      <c r="M156" s="203" t="s">
        <v>194</v>
      </c>
      <c r="N156" s="195" t="s">
        <v>96</v>
      </c>
      <c r="O156" s="199" t="s">
        <v>98</v>
      </c>
      <c r="P156" s="189"/>
    </row>
    <row r="157" spans="1:16" s="39" customFormat="1" ht="210" hidden="1" x14ac:dyDescent="0.25">
      <c r="A157" s="188"/>
      <c r="B157" s="308" t="s">
        <v>16</v>
      </c>
      <c r="C157" s="193" t="s">
        <v>120</v>
      </c>
      <c r="D157" s="193" t="s">
        <v>121</v>
      </c>
      <c r="E157" s="193">
        <v>2010</v>
      </c>
      <c r="F157" s="198" t="s">
        <v>123</v>
      </c>
      <c r="G157" s="206">
        <v>5432344</v>
      </c>
      <c r="H157" s="205" t="s">
        <v>268</v>
      </c>
      <c r="I157" s="200" t="s">
        <v>195</v>
      </c>
      <c r="J157" s="207">
        <f>G157/F176</f>
        <v>1.2518652348250911E-2</v>
      </c>
      <c r="K157" s="208">
        <f>J157</f>
        <v>1.2518652348250911E-2</v>
      </c>
      <c r="L157" s="202" t="s">
        <v>97</v>
      </c>
      <c r="M157" s="203" t="s">
        <v>127</v>
      </c>
      <c r="N157" s="195" t="s">
        <v>96</v>
      </c>
      <c r="O157" s="199" t="s">
        <v>98</v>
      </c>
      <c r="P157" s="189"/>
    </row>
    <row r="158" spans="1:16" s="39" customFormat="1" ht="105" hidden="1" x14ac:dyDescent="0.25">
      <c r="A158" s="188"/>
      <c r="B158" s="308" t="s">
        <v>16</v>
      </c>
      <c r="C158" s="193" t="s">
        <v>120</v>
      </c>
      <c r="D158" s="193" t="s">
        <v>121</v>
      </c>
      <c r="E158" s="204">
        <v>2011</v>
      </c>
      <c r="F158" s="198" t="s">
        <v>123</v>
      </c>
      <c r="G158" s="206">
        <v>17456908</v>
      </c>
      <c r="H158" s="205" t="s">
        <v>270</v>
      </c>
      <c r="I158" s="200" t="s">
        <v>198</v>
      </c>
      <c r="J158" s="207">
        <f>G158/F176</f>
        <v>4.0228851915011292E-2</v>
      </c>
      <c r="K158" s="209">
        <f>J158+J157</f>
        <v>5.2747504263262204E-2</v>
      </c>
      <c r="L158" s="202" t="s">
        <v>97</v>
      </c>
      <c r="M158" s="203" t="s">
        <v>128</v>
      </c>
      <c r="N158" s="195" t="s">
        <v>96</v>
      </c>
      <c r="O158" s="193" t="s">
        <v>98</v>
      </c>
      <c r="P158" s="189"/>
    </row>
    <row r="159" spans="1:16" s="39" customFormat="1" ht="105" hidden="1" x14ac:dyDescent="0.25">
      <c r="A159" s="188"/>
      <c r="B159" s="308" t="s">
        <v>16</v>
      </c>
      <c r="C159" s="193" t="s">
        <v>120</v>
      </c>
      <c r="D159" s="193" t="s">
        <v>121</v>
      </c>
      <c r="E159" s="204">
        <v>2012</v>
      </c>
      <c r="F159" s="198" t="s">
        <v>123</v>
      </c>
      <c r="G159" s="206">
        <v>17013285</v>
      </c>
      <c r="H159" s="205" t="s">
        <v>269</v>
      </c>
      <c r="I159" s="200" t="s">
        <v>200</v>
      </c>
      <c r="J159" s="207">
        <f>G159/F176</f>
        <v>3.9206537770198648E-2</v>
      </c>
      <c r="K159" s="209">
        <f>J159+J158+J157</f>
        <v>9.1954042033460845E-2</v>
      </c>
      <c r="L159" s="202" t="s">
        <v>97</v>
      </c>
      <c r="M159" s="203" t="s">
        <v>129</v>
      </c>
      <c r="N159" s="195" t="s">
        <v>96</v>
      </c>
      <c r="O159" s="193" t="s">
        <v>98</v>
      </c>
      <c r="P159" s="189"/>
    </row>
    <row r="160" spans="1:16" s="39" customFormat="1" ht="210" hidden="1" x14ac:dyDescent="0.25">
      <c r="A160" s="188"/>
      <c r="B160" s="308" t="s">
        <v>16</v>
      </c>
      <c r="C160" s="193" t="s">
        <v>120</v>
      </c>
      <c r="D160" s="193" t="s">
        <v>121</v>
      </c>
      <c r="E160" s="204">
        <v>2013</v>
      </c>
      <c r="F160" s="198" t="s">
        <v>123</v>
      </c>
      <c r="G160" s="210">
        <v>17235097</v>
      </c>
      <c r="H160" s="205" t="s">
        <v>267</v>
      </c>
      <c r="I160" s="200"/>
      <c r="J160" s="211">
        <f>G160/F176</f>
        <v>3.9717695994837994E-2</v>
      </c>
      <c r="K160" s="208"/>
      <c r="L160" s="202"/>
      <c r="M160" s="203"/>
      <c r="N160" s="195"/>
      <c r="O160" s="193"/>
      <c r="P160" s="189"/>
    </row>
    <row r="161" spans="1:16" s="39" customFormat="1" hidden="1" x14ac:dyDescent="0.25">
      <c r="A161" s="188"/>
      <c r="B161" s="308" t="s">
        <v>16</v>
      </c>
      <c r="C161" s="193" t="s">
        <v>120</v>
      </c>
      <c r="D161" s="193" t="s">
        <v>121</v>
      </c>
      <c r="E161" s="204">
        <v>2014</v>
      </c>
      <c r="F161" s="198" t="s">
        <v>123</v>
      </c>
      <c r="G161" s="210">
        <v>17235097</v>
      </c>
      <c r="H161" s="212"/>
      <c r="I161" s="200"/>
      <c r="J161" s="211">
        <f>G161/F176</f>
        <v>3.9717695994837994E-2</v>
      </c>
      <c r="K161" s="208"/>
      <c r="L161" s="202"/>
      <c r="M161" s="203"/>
      <c r="N161" s="195"/>
      <c r="O161" s="193"/>
      <c r="P161" s="189"/>
    </row>
    <row r="162" spans="1:16" s="39" customFormat="1" hidden="1" x14ac:dyDescent="0.25">
      <c r="A162" s="188"/>
      <c r="B162" s="308" t="s">
        <v>16</v>
      </c>
      <c r="C162" s="193" t="s">
        <v>120</v>
      </c>
      <c r="D162" s="193" t="s">
        <v>121</v>
      </c>
      <c r="E162" s="204">
        <v>2015</v>
      </c>
      <c r="F162" s="198" t="s">
        <v>123</v>
      </c>
      <c r="G162" s="210">
        <v>17235097</v>
      </c>
      <c r="H162" s="212"/>
      <c r="I162" s="200"/>
      <c r="J162" s="211">
        <f>G162/F176</f>
        <v>3.9717695994837994E-2</v>
      </c>
      <c r="K162" s="208"/>
      <c r="L162" s="202"/>
      <c r="M162" s="203"/>
      <c r="N162" s="195"/>
      <c r="O162" s="193"/>
      <c r="P162" s="189"/>
    </row>
    <row r="163" spans="1:16" s="39" customFormat="1" hidden="1" x14ac:dyDescent="0.25">
      <c r="A163" s="188"/>
      <c r="B163" s="308" t="s">
        <v>16</v>
      </c>
      <c r="C163" s="193" t="s">
        <v>120</v>
      </c>
      <c r="D163" s="193" t="s">
        <v>121</v>
      </c>
      <c r="E163" s="204">
        <v>2016</v>
      </c>
      <c r="F163" s="198" t="s">
        <v>123</v>
      </c>
      <c r="G163" s="210">
        <v>17235097</v>
      </c>
      <c r="H163" s="212"/>
      <c r="I163" s="200"/>
      <c r="J163" s="211">
        <f>G163/F176</f>
        <v>3.9717695994837994E-2</v>
      </c>
      <c r="K163" s="208"/>
      <c r="L163" s="202"/>
      <c r="M163" s="203"/>
      <c r="N163" s="195"/>
      <c r="O163" s="193"/>
      <c r="P163" s="189"/>
    </row>
    <row r="164" spans="1:16" s="39" customFormat="1" hidden="1" x14ac:dyDescent="0.25">
      <c r="A164" s="188"/>
      <c r="B164" s="308" t="s">
        <v>16</v>
      </c>
      <c r="C164" s="193" t="s">
        <v>120</v>
      </c>
      <c r="D164" s="193" t="s">
        <v>121</v>
      </c>
      <c r="E164" s="204">
        <v>2017</v>
      </c>
      <c r="F164" s="198" t="s">
        <v>123</v>
      </c>
      <c r="G164" s="210">
        <v>17235097</v>
      </c>
      <c r="H164" s="212"/>
      <c r="I164" s="200"/>
      <c r="J164" s="211">
        <f>G164/F176</f>
        <v>3.9717695994837994E-2</v>
      </c>
      <c r="K164" s="208"/>
      <c r="L164" s="202"/>
      <c r="M164" s="203"/>
      <c r="N164" s="195"/>
      <c r="O164" s="193"/>
      <c r="P164" s="189"/>
    </row>
    <row r="165" spans="1:16" s="39" customFormat="1" hidden="1" x14ac:dyDescent="0.25">
      <c r="A165" s="188"/>
      <c r="B165" s="308" t="s">
        <v>16</v>
      </c>
      <c r="C165" s="193" t="s">
        <v>120</v>
      </c>
      <c r="D165" s="193" t="s">
        <v>121</v>
      </c>
      <c r="E165" s="204">
        <v>2018</v>
      </c>
      <c r="F165" s="198" t="s">
        <v>123</v>
      </c>
      <c r="G165" s="210">
        <v>17235097</v>
      </c>
      <c r="H165" s="212"/>
      <c r="I165" s="200"/>
      <c r="J165" s="211">
        <f>G165/F176</f>
        <v>3.9717695994837994E-2</v>
      </c>
      <c r="K165" s="208"/>
      <c r="L165" s="202"/>
      <c r="M165" s="203"/>
      <c r="N165" s="195"/>
      <c r="O165" s="193"/>
      <c r="P165" s="189"/>
    </row>
    <row r="166" spans="1:16" s="39" customFormat="1" hidden="1" x14ac:dyDescent="0.25">
      <c r="A166" s="188"/>
      <c r="B166" s="308" t="s">
        <v>16</v>
      </c>
      <c r="C166" s="193" t="s">
        <v>120</v>
      </c>
      <c r="D166" s="193" t="s">
        <v>121</v>
      </c>
      <c r="E166" s="204">
        <v>2019</v>
      </c>
      <c r="F166" s="198" t="s">
        <v>123</v>
      </c>
      <c r="G166" s="210">
        <v>17235097</v>
      </c>
      <c r="H166" s="212"/>
      <c r="I166" s="200"/>
      <c r="J166" s="211">
        <f>G166/F176</f>
        <v>3.9717695994837994E-2</v>
      </c>
      <c r="K166" s="208"/>
      <c r="L166" s="202"/>
      <c r="M166" s="203"/>
      <c r="N166" s="195"/>
      <c r="O166" s="193"/>
      <c r="P166" s="189"/>
    </row>
    <row r="167" spans="1:16" s="39" customFormat="1" hidden="1" x14ac:dyDescent="0.25">
      <c r="A167" s="188"/>
      <c r="B167" s="308" t="s">
        <v>16</v>
      </c>
      <c r="C167" s="193" t="s">
        <v>120</v>
      </c>
      <c r="D167" s="193" t="s">
        <v>121</v>
      </c>
      <c r="E167" s="204">
        <v>2020</v>
      </c>
      <c r="F167" s="198" t="s">
        <v>123</v>
      </c>
      <c r="G167" s="210">
        <v>17235097</v>
      </c>
      <c r="H167" s="212"/>
      <c r="I167" s="200"/>
      <c r="J167" s="211">
        <f>G167/F176</f>
        <v>3.9717695994837994E-2</v>
      </c>
      <c r="K167" s="208"/>
      <c r="L167" s="202"/>
      <c r="M167" s="203"/>
      <c r="N167" s="195"/>
      <c r="O167" s="193"/>
      <c r="P167" s="189"/>
    </row>
    <row r="168" spans="1:16" s="39" customFormat="1" hidden="1" x14ac:dyDescent="0.25">
      <c r="A168" s="188"/>
      <c r="B168" s="308" t="s">
        <v>16</v>
      </c>
      <c r="C168" s="193" t="s">
        <v>120</v>
      </c>
      <c r="D168" s="193" t="s">
        <v>121</v>
      </c>
      <c r="E168" s="204">
        <v>2021</v>
      </c>
      <c r="F168" s="198" t="s">
        <v>123</v>
      </c>
      <c r="G168" s="210">
        <v>17235097</v>
      </c>
      <c r="H168" s="212"/>
      <c r="I168" s="200"/>
      <c r="J168" s="211">
        <f>G168/F176</f>
        <v>3.9717695994837994E-2</v>
      </c>
      <c r="K168" s="208"/>
      <c r="L168" s="202"/>
      <c r="M168" s="203"/>
      <c r="N168" s="195"/>
      <c r="O168" s="193"/>
      <c r="P168" s="189"/>
    </row>
    <row r="169" spans="1:16" s="39" customFormat="1" hidden="1" x14ac:dyDescent="0.25">
      <c r="A169" s="188"/>
      <c r="B169" s="308" t="s">
        <v>16</v>
      </c>
      <c r="C169" s="193" t="s">
        <v>120</v>
      </c>
      <c r="D169" s="193" t="s">
        <v>121</v>
      </c>
      <c r="E169" s="204">
        <v>2022</v>
      </c>
      <c r="F169" s="198" t="s">
        <v>123</v>
      </c>
      <c r="G169" s="210">
        <v>17235097</v>
      </c>
      <c r="H169" s="212"/>
      <c r="I169" s="200"/>
      <c r="J169" s="211">
        <f>G169/F176</f>
        <v>3.9717695994837994E-2</v>
      </c>
      <c r="K169" s="208"/>
      <c r="L169" s="202"/>
      <c r="M169" s="203"/>
      <c r="N169" s="195"/>
      <c r="O169" s="193"/>
      <c r="P169" s="189"/>
    </row>
    <row r="170" spans="1:16" s="39" customFormat="1" hidden="1" x14ac:dyDescent="0.25">
      <c r="A170" s="188"/>
      <c r="B170" s="308" t="s">
        <v>16</v>
      </c>
      <c r="C170" s="193" t="s">
        <v>120</v>
      </c>
      <c r="D170" s="193" t="s">
        <v>121</v>
      </c>
      <c r="E170" s="204">
        <v>2023</v>
      </c>
      <c r="F170" s="198" t="s">
        <v>123</v>
      </c>
      <c r="G170" s="210">
        <v>17235097</v>
      </c>
      <c r="H170" s="212"/>
      <c r="I170" s="200"/>
      <c r="J170" s="211">
        <f>G170/F176</f>
        <v>3.9717695994837994E-2</v>
      </c>
      <c r="K170" s="208"/>
      <c r="L170" s="202"/>
      <c r="M170" s="203"/>
      <c r="N170" s="195"/>
      <c r="O170" s="193"/>
      <c r="P170" s="189"/>
    </row>
    <row r="171" spans="1:16" s="39" customFormat="1" hidden="1" x14ac:dyDescent="0.25">
      <c r="A171" s="188"/>
      <c r="B171" s="308" t="s">
        <v>16</v>
      </c>
      <c r="C171" s="193" t="s">
        <v>120</v>
      </c>
      <c r="D171" s="193" t="s">
        <v>121</v>
      </c>
      <c r="E171" s="204">
        <v>2024</v>
      </c>
      <c r="F171" s="198" t="s">
        <v>123</v>
      </c>
      <c r="G171" s="210">
        <v>17235097</v>
      </c>
      <c r="H171" s="212"/>
      <c r="I171" s="200"/>
      <c r="J171" s="211">
        <f>G171/F176</f>
        <v>3.9717695994837994E-2</v>
      </c>
      <c r="K171" s="208"/>
      <c r="L171" s="202"/>
      <c r="M171" s="203"/>
      <c r="N171" s="195"/>
      <c r="O171" s="193"/>
      <c r="P171" s="189"/>
    </row>
    <row r="172" spans="1:16" s="39" customFormat="1" hidden="1" x14ac:dyDescent="0.25">
      <c r="A172" s="188"/>
      <c r="B172" s="308" t="s">
        <v>16</v>
      </c>
      <c r="C172" s="193" t="s">
        <v>120</v>
      </c>
      <c r="D172" s="193" t="s">
        <v>121</v>
      </c>
      <c r="E172" s="204">
        <v>2025</v>
      </c>
      <c r="F172" s="198" t="s">
        <v>123</v>
      </c>
      <c r="G172" s="210">
        <v>17235097</v>
      </c>
      <c r="H172" s="212"/>
      <c r="I172" s="200"/>
      <c r="J172" s="211">
        <f>G172/F176</f>
        <v>3.9717695994837994E-2</v>
      </c>
      <c r="K172" s="208"/>
      <c r="L172" s="202"/>
      <c r="M172" s="203"/>
      <c r="N172" s="195"/>
      <c r="O172" s="193"/>
      <c r="P172" s="189"/>
    </row>
    <row r="173" spans="1:16" s="39" customFormat="1" hidden="1" x14ac:dyDescent="0.25">
      <c r="A173" s="188"/>
      <c r="B173" s="308" t="s">
        <v>16</v>
      </c>
      <c r="C173" s="193" t="s">
        <v>120</v>
      </c>
      <c r="D173" s="193" t="s">
        <v>121</v>
      </c>
      <c r="E173" s="204">
        <v>2026</v>
      </c>
      <c r="F173" s="198" t="s">
        <v>123</v>
      </c>
      <c r="G173" s="210">
        <v>17235097</v>
      </c>
      <c r="H173" s="212"/>
      <c r="I173" s="200"/>
      <c r="J173" s="211">
        <f>G173/F176</f>
        <v>3.9717695994837994E-2</v>
      </c>
      <c r="K173" s="208"/>
      <c r="L173" s="202"/>
      <c r="M173" s="203"/>
      <c r="N173" s="195"/>
      <c r="O173" s="193"/>
      <c r="P173" s="189"/>
    </row>
    <row r="174" spans="1:16" s="39" customFormat="1" hidden="1" x14ac:dyDescent="0.25">
      <c r="A174" s="188"/>
      <c r="B174" s="308" t="s">
        <v>16</v>
      </c>
      <c r="C174" s="193" t="s">
        <v>120</v>
      </c>
      <c r="D174" s="193" t="s">
        <v>121</v>
      </c>
      <c r="E174" s="204">
        <v>2027</v>
      </c>
      <c r="F174" s="198" t="s">
        <v>123</v>
      </c>
      <c r="G174" s="210">
        <v>17235097</v>
      </c>
      <c r="H174" s="212"/>
      <c r="I174" s="200"/>
      <c r="J174" s="211">
        <f>G174/F176</f>
        <v>3.9717695994837994E-2</v>
      </c>
      <c r="K174" s="208"/>
      <c r="L174" s="202"/>
      <c r="M174" s="203"/>
      <c r="N174" s="195"/>
      <c r="O174" s="193"/>
      <c r="P174" s="189"/>
    </row>
    <row r="175" spans="1:16" s="39" customFormat="1" ht="195" hidden="1" x14ac:dyDescent="0.25">
      <c r="A175" s="188"/>
      <c r="B175" s="308" t="s">
        <v>16</v>
      </c>
      <c r="C175" s="193" t="s">
        <v>120</v>
      </c>
      <c r="D175" s="193" t="s">
        <v>121</v>
      </c>
      <c r="E175" s="204">
        <v>2028</v>
      </c>
      <c r="F175" s="198" t="s">
        <v>123</v>
      </c>
      <c r="G175" s="210">
        <v>17235097</v>
      </c>
      <c r="H175" s="212"/>
      <c r="I175" s="200"/>
      <c r="J175" s="211">
        <f>G175/F176</f>
        <v>3.9717695994837994E-2</v>
      </c>
      <c r="K175" s="208"/>
      <c r="L175" s="202"/>
      <c r="M175" s="213" t="s">
        <v>275</v>
      </c>
      <c r="N175" s="200" t="s">
        <v>274</v>
      </c>
      <c r="O175" s="193"/>
      <c r="P175" s="189"/>
    </row>
    <row r="176" spans="1:16" s="39" customFormat="1" ht="22.5" hidden="1" customHeight="1" x14ac:dyDescent="0.25">
      <c r="A176" s="188"/>
      <c r="B176" s="214"/>
      <c r="C176" s="193" t="s">
        <v>120</v>
      </c>
      <c r="D176" s="193" t="s">
        <v>197</v>
      </c>
      <c r="E176" s="214"/>
      <c r="F176" s="215">
        <v>433940000</v>
      </c>
      <c r="G176" s="216">
        <f>SUM(G157:G159)</f>
        <v>39902537</v>
      </c>
      <c r="H176" s="210">
        <f>SUM(G157:G175)</f>
        <v>315664089</v>
      </c>
      <c r="I176" s="217">
        <f>SUM(J157:J175)</f>
        <v>0.72743717795086871</v>
      </c>
      <c r="J176" s="209">
        <f>SUM(J157:J159)</f>
        <v>9.1954042033460859E-2</v>
      </c>
      <c r="K176" s="214"/>
      <c r="L176" s="214"/>
      <c r="M176" s="214"/>
      <c r="N176" s="214"/>
      <c r="O176" s="214"/>
      <c r="P176" s="189"/>
    </row>
    <row r="177" spans="1:15" s="39" customFormat="1" x14ac:dyDescent="0.25">
      <c r="A177" s="38"/>
      <c r="C177" s="49"/>
      <c r="D177" s="49"/>
      <c r="F177" s="247"/>
      <c r="G177" s="248"/>
      <c r="H177" s="249"/>
      <c r="I177" s="250"/>
      <c r="J177" s="251"/>
    </row>
    <row r="178" spans="1:15" s="39" customFormat="1" x14ac:dyDescent="0.25">
      <c r="A178" s="38"/>
      <c r="C178" s="49"/>
      <c r="D178" s="49"/>
      <c r="F178" s="247"/>
      <c r="G178" s="248"/>
      <c r="H178" s="249"/>
      <c r="I178" s="250"/>
      <c r="J178" s="251"/>
    </row>
    <row r="179" spans="1:15" s="39" customFormat="1" ht="36.75" customHeight="1" x14ac:dyDescent="0.25">
      <c r="A179" s="522" t="s">
        <v>332</v>
      </c>
      <c r="B179" s="522"/>
      <c r="C179" s="522"/>
      <c r="D179" s="522"/>
      <c r="E179" s="522"/>
      <c r="F179" s="522"/>
      <c r="G179" s="522"/>
      <c r="H179" s="522"/>
      <c r="I179" s="522"/>
      <c r="J179" s="522"/>
      <c r="K179" s="113"/>
      <c r="L179" s="113"/>
      <c r="M179" s="113"/>
      <c r="N179" s="113"/>
      <c r="O179" s="113"/>
    </row>
    <row r="180" spans="1:15" s="39" customFormat="1" hidden="1" x14ac:dyDescent="0.25">
      <c r="A180" s="237"/>
      <c r="B180" s="238"/>
      <c r="C180" s="238"/>
      <c r="D180" s="238"/>
      <c r="E180" s="238"/>
      <c r="F180" s="238"/>
      <c r="G180" s="238"/>
      <c r="H180" s="238"/>
      <c r="I180" s="238"/>
      <c r="J180" s="238"/>
      <c r="K180" s="238"/>
      <c r="L180" s="238"/>
      <c r="M180" s="238"/>
      <c r="N180" s="238"/>
      <c r="O180" s="238"/>
    </row>
    <row r="181" spans="1:15" s="39" customFormat="1" ht="24.75" hidden="1" customHeight="1" x14ac:dyDescent="0.25">
      <c r="A181" s="237"/>
      <c r="B181" s="523" t="s">
        <v>10</v>
      </c>
      <c r="C181" s="524"/>
      <c r="D181" s="239"/>
      <c r="E181" s="240"/>
      <c r="F181" s="240"/>
      <c r="G181" s="240"/>
      <c r="H181" s="240"/>
      <c r="I181" s="240"/>
      <c r="J181" s="240"/>
      <c r="K181" s="238"/>
      <c r="L181" s="238"/>
      <c r="M181" s="238"/>
      <c r="N181" s="238"/>
      <c r="O181" s="238"/>
    </row>
    <row r="182" spans="1:15" s="39" customFormat="1" ht="40.5" hidden="1" customHeight="1" x14ac:dyDescent="0.25">
      <c r="A182" s="237"/>
      <c r="B182" s="241" t="s">
        <v>27</v>
      </c>
      <c r="C182" s="241" t="s">
        <v>77</v>
      </c>
      <c r="D182" s="241" t="s">
        <v>76</v>
      </c>
      <c r="E182" s="241" t="s">
        <v>34</v>
      </c>
      <c r="F182" s="241" t="s">
        <v>36</v>
      </c>
      <c r="G182" s="241" t="s">
        <v>37</v>
      </c>
      <c r="H182" s="241" t="s">
        <v>35</v>
      </c>
      <c r="I182" s="241" t="s">
        <v>38</v>
      </c>
      <c r="J182" s="241" t="s">
        <v>39</v>
      </c>
      <c r="K182" s="238"/>
      <c r="L182" s="238"/>
      <c r="M182" s="238"/>
      <c r="N182" s="238"/>
      <c r="O182" s="238"/>
    </row>
    <row r="183" spans="1:15" s="39" customFormat="1" ht="222" hidden="1" customHeight="1" x14ac:dyDescent="0.25">
      <c r="A183" s="237"/>
      <c r="B183" s="525" t="s">
        <v>278</v>
      </c>
      <c r="C183" s="526" t="s">
        <v>310</v>
      </c>
      <c r="D183" s="526" t="s">
        <v>315</v>
      </c>
      <c r="E183" s="527" t="s">
        <v>316</v>
      </c>
      <c r="F183" s="527" t="s">
        <v>312</v>
      </c>
      <c r="G183" s="255" t="s">
        <v>130</v>
      </c>
      <c r="H183" s="242"/>
      <c r="I183" s="242"/>
      <c r="J183" s="242"/>
      <c r="K183" s="238"/>
      <c r="L183" s="238"/>
      <c r="M183" s="238"/>
      <c r="N183" s="238"/>
      <c r="O183" s="238"/>
    </row>
    <row r="184" spans="1:15" s="39" customFormat="1" ht="237.75" hidden="1" customHeight="1" x14ac:dyDescent="0.25">
      <c r="A184" s="237"/>
      <c r="B184" s="525"/>
      <c r="C184" s="526"/>
      <c r="D184" s="526"/>
      <c r="E184" s="527"/>
      <c r="F184" s="527"/>
      <c r="G184" s="254"/>
      <c r="H184" s="53"/>
      <c r="I184" s="53"/>
      <c r="J184" s="53"/>
      <c r="K184" s="238"/>
      <c r="L184" s="238"/>
      <c r="M184" s="238"/>
      <c r="N184" s="238"/>
      <c r="O184" s="238"/>
    </row>
    <row r="185" spans="1:15" s="39" customFormat="1" ht="17.25" hidden="1" customHeight="1" x14ac:dyDescent="0.25">
      <c r="A185" s="237"/>
      <c r="B185" s="238"/>
      <c r="C185" s="238"/>
      <c r="D185" s="238"/>
      <c r="E185" s="252" t="str">
        <f>CONCATENATE(J191,
" 
",
J192,
"
",
J193,
"
",
J194)</f>
        <v>a) De acuerdo con los registros contables (Fl.260), las exportaciones de la Compañía durante el año 2008 ascendieron a US$58,712,520. De acuerdo con los registros contables, las exportaciones de la Compañía durante el año 2009 ascendieron a US$44,301,324. Según lo anterior la Compañía disminuyó sus exportaciones en 2009 con respecto a 2008; sin embargo el plazo para incrementar las exportaciones expita en el año 2018. Por lo cual se observa que el cumplimiento en materia de exportaciones ha sido total. En este sentido, para el año 2009 la sociedad ha cumplido con el 55% de las exportaciones a realizar hasta el año 2018.  
b) Para el periodo 2010 (Fl.266), la sociedad comunicó que sus importaciones alcanzaron un valor de US$42,961,055, lo que significó una disminución respecto del periodo anterior de US$1,340,269, y una disminución acumulada de US$15,751,465. 
c) Para el periodo 2011 (Fl.365), la sociedad ha generó exportaciones por un valor de UD$41,723,314. 
d) Durante el periodo 2012 (Fl.410), la sociedad generó exportaciones por valor de US$41,507,961. Al respecto se señala que el plazo para incrementar las exportaciones expira en el año 2018.</v>
      </c>
      <c r="F185" s="253" t="s">
        <v>297</v>
      </c>
      <c r="G185" s="238"/>
      <c r="H185" s="238"/>
      <c r="I185" s="238"/>
      <c r="J185" s="238"/>
      <c r="K185" s="238"/>
      <c r="L185" s="238"/>
      <c r="M185" s="238"/>
      <c r="N185" s="238"/>
      <c r="O185" s="238"/>
    </row>
    <row r="186" spans="1:15" s="39" customFormat="1" hidden="1" x14ac:dyDescent="0.25">
      <c r="A186" s="237"/>
      <c r="B186" s="238"/>
      <c r="C186" s="238"/>
      <c r="D186" s="238"/>
      <c r="E186" s="238"/>
      <c r="F186" s="238"/>
      <c r="G186" s="238"/>
      <c r="H186" s="238"/>
      <c r="I186" s="238"/>
      <c r="J186" s="238"/>
      <c r="K186" s="238"/>
      <c r="L186" s="238"/>
      <c r="M186" s="238"/>
      <c r="N186" s="238"/>
      <c r="O186" s="238"/>
    </row>
    <row r="187" spans="1:15" s="39" customFormat="1" hidden="1" x14ac:dyDescent="0.25">
      <c r="A187" s="237"/>
      <c r="B187" s="238"/>
      <c r="C187" s="238"/>
      <c r="D187" s="238"/>
      <c r="E187" s="238"/>
      <c r="F187" s="238"/>
      <c r="G187" s="238"/>
      <c r="H187" s="238"/>
      <c r="I187" s="238"/>
      <c r="J187" s="238"/>
      <c r="K187" s="238"/>
      <c r="L187" s="238"/>
      <c r="M187" s="238"/>
      <c r="N187" s="238"/>
      <c r="O187" s="238"/>
    </row>
    <row r="188" spans="1:15" s="39" customFormat="1" ht="42" hidden="1" customHeight="1" x14ac:dyDescent="0.25">
      <c r="A188" s="237"/>
      <c r="B188" s="112"/>
      <c r="C188" s="112"/>
      <c r="D188" s="112"/>
      <c r="E188" s="512" t="s">
        <v>10</v>
      </c>
      <c r="F188" s="512"/>
      <c r="G188" s="514" t="s">
        <v>11</v>
      </c>
      <c r="H188" s="514"/>
      <c r="I188" s="514"/>
      <c r="J188" s="466" t="s">
        <v>12</v>
      </c>
      <c r="K188" s="467"/>
      <c r="L188" s="467"/>
      <c r="M188" s="467"/>
      <c r="N188" s="467"/>
      <c r="O188" s="468"/>
    </row>
    <row r="189" spans="1:15" s="39" customFormat="1" ht="36" hidden="1" customHeight="1" x14ac:dyDescent="0.25">
      <c r="A189" s="237"/>
      <c r="B189" s="23" t="s">
        <v>0</v>
      </c>
      <c r="C189" s="23" t="s">
        <v>1</v>
      </c>
      <c r="D189" s="23" t="s">
        <v>5</v>
      </c>
      <c r="E189" s="305" t="s">
        <v>23</v>
      </c>
      <c r="F189" s="303" t="s">
        <v>122</v>
      </c>
      <c r="G189" s="316" t="s">
        <v>122</v>
      </c>
      <c r="H189" s="316" t="s">
        <v>5</v>
      </c>
      <c r="I189" s="316" t="s">
        <v>14</v>
      </c>
      <c r="J189" s="24" t="s">
        <v>7</v>
      </c>
      <c r="K189" s="24" t="s">
        <v>90</v>
      </c>
      <c r="L189" s="24" t="s">
        <v>73</v>
      </c>
      <c r="M189" s="24" t="s">
        <v>9</v>
      </c>
      <c r="N189" s="24" t="s">
        <v>13</v>
      </c>
      <c r="O189" s="110" t="s">
        <v>8</v>
      </c>
    </row>
    <row r="190" spans="1:15" s="39" customFormat="1" ht="60" hidden="1" x14ac:dyDescent="0.25">
      <c r="A190" s="237"/>
      <c r="B190" s="8" t="s">
        <v>119</v>
      </c>
      <c r="C190" s="9" t="s">
        <v>120</v>
      </c>
      <c r="D190" s="9" t="s">
        <v>121</v>
      </c>
      <c r="E190" s="14">
        <v>2008</v>
      </c>
      <c r="F190" s="243" t="s">
        <v>123</v>
      </c>
      <c r="G190" s="18">
        <v>58712520</v>
      </c>
      <c r="H190" s="41" t="s">
        <v>63</v>
      </c>
      <c r="I190" s="19" t="s">
        <v>123</v>
      </c>
      <c r="J190" s="22" t="s">
        <v>63</v>
      </c>
      <c r="K190" s="33" t="s">
        <v>63</v>
      </c>
      <c r="L190" s="44" t="s">
        <v>63</v>
      </c>
      <c r="M190" s="42" t="s">
        <v>125</v>
      </c>
      <c r="N190" s="43" t="s">
        <v>96</v>
      </c>
      <c r="O190" s="22" t="s">
        <v>98</v>
      </c>
    </row>
    <row r="191" spans="1:15" s="39" customFormat="1" ht="326.25" hidden="1" customHeight="1" x14ac:dyDescent="0.25">
      <c r="A191" s="237"/>
      <c r="B191" s="8" t="s">
        <v>119</v>
      </c>
      <c r="C191" s="9" t="s">
        <v>120</v>
      </c>
      <c r="D191" s="244" t="s">
        <v>20</v>
      </c>
      <c r="E191" s="25">
        <v>2009</v>
      </c>
      <c r="F191" s="243">
        <v>80000000</v>
      </c>
      <c r="G191" s="18">
        <v>44301324</v>
      </c>
      <c r="H191" s="245">
        <f>(G191*1)/F191</f>
        <v>0.55376654999999997</v>
      </c>
      <c r="I191" s="19" t="s">
        <v>302</v>
      </c>
      <c r="J191" s="257" t="s">
        <v>303</v>
      </c>
      <c r="K191" s="246">
        <v>0.55000000000000004</v>
      </c>
      <c r="L191" s="44" t="s">
        <v>97</v>
      </c>
      <c r="M191" s="42" t="s">
        <v>126</v>
      </c>
      <c r="N191" s="43" t="s">
        <v>96</v>
      </c>
      <c r="O191" s="20" t="s">
        <v>98</v>
      </c>
    </row>
    <row r="192" spans="1:15" s="39" customFormat="1" ht="135.75" hidden="1" customHeight="1" x14ac:dyDescent="0.25">
      <c r="A192" s="237"/>
      <c r="B192" s="8" t="s">
        <v>119</v>
      </c>
      <c r="C192" s="9" t="s">
        <v>120</v>
      </c>
      <c r="D192" s="244" t="s">
        <v>20</v>
      </c>
      <c r="E192" s="14">
        <v>2010</v>
      </c>
      <c r="F192" s="243">
        <v>80000000</v>
      </c>
      <c r="G192" s="18">
        <v>42961055</v>
      </c>
      <c r="H192" s="245">
        <f>(G192*1)/F192</f>
        <v>0.53701318750000004</v>
      </c>
      <c r="I192" s="19" t="s">
        <v>304</v>
      </c>
      <c r="J192" s="257" t="s">
        <v>305</v>
      </c>
      <c r="K192" s="246">
        <v>0.99</v>
      </c>
      <c r="L192" s="44" t="s">
        <v>97</v>
      </c>
      <c r="M192" s="42" t="s">
        <v>127</v>
      </c>
      <c r="N192" s="43" t="s">
        <v>96</v>
      </c>
      <c r="O192" s="20" t="s">
        <v>98</v>
      </c>
    </row>
    <row r="193" spans="1:84" s="39" customFormat="1" ht="60.75" hidden="1" customHeight="1" x14ac:dyDescent="0.25">
      <c r="A193" s="237"/>
      <c r="B193" s="8" t="s">
        <v>119</v>
      </c>
      <c r="C193" s="9" t="s">
        <v>120</v>
      </c>
      <c r="D193" s="244" t="s">
        <v>20</v>
      </c>
      <c r="E193" s="25">
        <v>2011</v>
      </c>
      <c r="F193" s="243">
        <v>80000000</v>
      </c>
      <c r="G193" s="18">
        <v>41723314</v>
      </c>
      <c r="H193" s="245">
        <f>(G193*1)/F193</f>
        <v>0.521541425</v>
      </c>
      <c r="I193" s="19" t="s">
        <v>306</v>
      </c>
      <c r="J193" s="257" t="s">
        <v>307</v>
      </c>
      <c r="K193" s="246">
        <v>1.51</v>
      </c>
      <c r="L193" s="44" t="s">
        <v>97</v>
      </c>
      <c r="M193" s="42" t="s">
        <v>128</v>
      </c>
      <c r="N193" s="43" t="s">
        <v>96</v>
      </c>
      <c r="O193" s="22" t="s">
        <v>98</v>
      </c>
    </row>
    <row r="194" spans="1:84" s="39" customFormat="1" ht="115.5" hidden="1" customHeight="1" x14ac:dyDescent="0.25">
      <c r="A194" s="237"/>
      <c r="B194" s="8" t="s">
        <v>119</v>
      </c>
      <c r="C194" s="9" t="s">
        <v>120</v>
      </c>
      <c r="D194" s="244" t="s">
        <v>20</v>
      </c>
      <c r="E194" s="25">
        <v>2012</v>
      </c>
      <c r="F194" s="243">
        <v>80000000</v>
      </c>
      <c r="G194" s="18">
        <v>41507961</v>
      </c>
      <c r="H194" s="245">
        <f>(G194*1)/F194</f>
        <v>0.5188495125</v>
      </c>
      <c r="I194" s="19" t="s">
        <v>308</v>
      </c>
      <c r="J194" s="257" t="s">
        <v>309</v>
      </c>
      <c r="K194" s="246">
        <v>2.0299999999999998</v>
      </c>
      <c r="L194" s="44" t="s">
        <v>97</v>
      </c>
      <c r="M194" s="42" t="s">
        <v>129</v>
      </c>
      <c r="N194" s="43" t="s">
        <v>96</v>
      </c>
      <c r="O194" s="22" t="s">
        <v>98</v>
      </c>
    </row>
    <row r="195" spans="1:84" s="39" customFormat="1" hidden="1" x14ac:dyDescent="0.25">
      <c r="A195" s="38"/>
      <c r="C195" s="49"/>
      <c r="D195" s="49"/>
      <c r="F195" s="247"/>
      <c r="G195" s="248"/>
      <c r="H195" s="249"/>
      <c r="I195" s="250"/>
      <c r="J195" s="251"/>
    </row>
    <row r="196" spans="1:84" s="39" customFormat="1" x14ac:dyDescent="0.25">
      <c r="A196" s="38"/>
      <c r="C196" s="49"/>
      <c r="D196" s="49"/>
      <c r="F196" s="247"/>
      <c r="G196" s="248"/>
      <c r="H196" s="249"/>
      <c r="I196" s="250"/>
      <c r="J196" s="251"/>
    </row>
    <row r="197" spans="1:84" s="39" customFormat="1" x14ac:dyDescent="0.25">
      <c r="A197" s="38"/>
    </row>
    <row r="198" spans="1:84" s="7" customFormat="1" ht="15.75" thickBot="1" x14ac:dyDescent="0.3">
      <c r="E198" s="15"/>
      <c r="F198" s="27"/>
      <c r="G198" s="27"/>
      <c r="H198" s="27"/>
      <c r="I198" s="15"/>
      <c r="J198" s="320"/>
      <c r="K198" s="37"/>
      <c r="L198" s="304"/>
      <c r="M198" s="304"/>
      <c r="P198" s="304"/>
      <c r="Q198" s="304"/>
      <c r="R198" s="304"/>
      <c r="S198" s="304"/>
      <c r="T198" s="304"/>
      <c r="U198" s="304"/>
      <c r="V198" s="304"/>
      <c r="W198" s="304"/>
      <c r="Y198" s="304"/>
      <c r="Z198" s="304"/>
      <c r="AA198" s="304"/>
      <c r="AB198" s="304"/>
      <c r="AC198" s="304"/>
      <c r="AD198" s="304"/>
      <c r="AE198" s="304"/>
      <c r="AF198" s="304"/>
      <c r="AG198" s="304"/>
      <c r="AH198" s="304"/>
      <c r="AI198" s="304"/>
      <c r="AJ198" s="304"/>
      <c r="AK198" s="304"/>
      <c r="AL198" s="304"/>
      <c r="AM198" s="304"/>
      <c r="AN198" s="304"/>
      <c r="AO198" s="304"/>
      <c r="AP198" s="304"/>
      <c r="AQ198" s="304"/>
      <c r="AR198" s="304"/>
      <c r="AS198" s="304"/>
      <c r="AT198" s="304"/>
      <c r="AU198" s="304"/>
      <c r="AV198" s="304"/>
      <c r="AW198" s="304"/>
      <c r="AY198" s="304"/>
      <c r="AZ198" s="304"/>
      <c r="BA198" s="304"/>
      <c r="BB198" s="304"/>
      <c r="BC198" s="304"/>
      <c r="BD198" s="304"/>
      <c r="BE198" s="304"/>
      <c r="BF198" s="15"/>
      <c r="BG198" s="15"/>
      <c r="BH198" s="15"/>
      <c r="BI198" s="15"/>
      <c r="BJ198" s="15"/>
      <c r="BK198" s="15"/>
      <c r="BL198" s="15"/>
      <c r="BM198" s="15"/>
      <c r="BO198" s="15"/>
      <c r="BP198" s="15"/>
      <c r="BQ198" s="15"/>
      <c r="BR198" s="15"/>
      <c r="BS198" s="15"/>
      <c r="BU198" s="27"/>
      <c r="BV198" s="27"/>
      <c r="BW198" s="27"/>
      <c r="BX198" s="27"/>
      <c r="BY198" s="27"/>
      <c r="BZ198" s="27"/>
      <c r="CA198" s="27"/>
      <c r="CB198" s="27"/>
      <c r="CC198" s="27"/>
      <c r="CD198" s="27"/>
      <c r="CE198" s="27"/>
      <c r="CF198" s="27"/>
    </row>
    <row r="199" spans="1:84" s="7" customFormat="1" ht="34.5" customHeight="1" thickBot="1" x14ac:dyDescent="0.3">
      <c r="A199" s="515" t="s">
        <v>322</v>
      </c>
      <c r="B199" s="516"/>
      <c r="C199" s="516"/>
      <c r="D199" s="516"/>
      <c r="E199" s="516"/>
      <c r="F199" s="516"/>
      <c r="G199" s="516"/>
      <c r="H199" s="516"/>
      <c r="I199" s="516"/>
      <c r="J199" s="516"/>
      <c r="K199" s="516"/>
      <c r="L199" s="516"/>
      <c r="M199" s="516"/>
      <c r="N199" s="516"/>
      <c r="O199" s="517"/>
      <c r="P199" s="304"/>
      <c r="Q199" s="304"/>
      <c r="R199" s="304"/>
      <c r="S199" s="304"/>
      <c r="T199" s="304"/>
      <c r="U199" s="304"/>
      <c r="V199" s="304"/>
      <c r="W199" s="304"/>
      <c r="Y199" s="304"/>
      <c r="Z199" s="304"/>
      <c r="AA199" s="304"/>
      <c r="AB199" s="304"/>
      <c r="AC199" s="304"/>
      <c r="AD199" s="304"/>
      <c r="AE199" s="304"/>
      <c r="AF199" s="304"/>
      <c r="AG199" s="304"/>
      <c r="AH199" s="304"/>
      <c r="AI199" s="304"/>
      <c r="AJ199" s="304"/>
      <c r="AK199" s="304"/>
      <c r="AL199" s="304"/>
      <c r="AM199" s="304"/>
      <c r="AN199" s="304"/>
      <c r="AO199" s="304"/>
      <c r="AP199" s="304"/>
      <c r="AQ199" s="304"/>
      <c r="AR199" s="304"/>
      <c r="AS199" s="304"/>
      <c r="AT199" s="304"/>
      <c r="AU199" s="304"/>
      <c r="AV199" s="304"/>
      <c r="AW199" s="304"/>
      <c r="AY199" s="304"/>
      <c r="AZ199" s="304"/>
      <c r="BA199" s="304"/>
      <c r="BB199" s="304"/>
      <c r="BC199" s="304"/>
      <c r="BD199" s="304"/>
      <c r="BE199" s="304"/>
      <c r="BF199" s="15"/>
      <c r="BG199" s="15"/>
      <c r="BH199" s="15"/>
      <c r="BI199" s="15"/>
      <c r="BJ199" s="15"/>
      <c r="BK199" s="15"/>
      <c r="BL199" s="15"/>
      <c r="BM199" s="15"/>
      <c r="BO199" s="15"/>
      <c r="BP199" s="15"/>
      <c r="BQ199" s="15"/>
      <c r="BR199" s="15"/>
      <c r="BS199" s="15"/>
      <c r="BU199" s="27"/>
      <c r="BV199" s="27"/>
      <c r="BW199" s="27"/>
      <c r="BX199" s="27"/>
      <c r="BY199" s="27"/>
      <c r="BZ199" s="27"/>
      <c r="CA199" s="27"/>
      <c r="CB199" s="27"/>
      <c r="CC199" s="27"/>
      <c r="CD199" s="27"/>
      <c r="CE199" s="27"/>
      <c r="CF199" s="27"/>
    </row>
    <row r="200" spans="1:84" s="7" customFormat="1" x14ac:dyDescent="0.25">
      <c r="A200" s="76"/>
      <c r="E200" s="15"/>
      <c r="F200" s="27"/>
      <c r="G200" s="27"/>
      <c r="H200" s="27"/>
      <c r="I200" s="77"/>
      <c r="K200" s="321"/>
      <c r="L200" s="304"/>
      <c r="M200" s="304"/>
      <c r="P200" s="304"/>
      <c r="Q200" s="304"/>
      <c r="R200" s="304"/>
      <c r="S200" s="304"/>
      <c r="T200" s="304"/>
      <c r="U200" s="304"/>
      <c r="V200" s="304"/>
      <c r="W200" s="304"/>
      <c r="Y200" s="304"/>
      <c r="Z200" s="304"/>
      <c r="AA200" s="304"/>
      <c r="AB200" s="304"/>
      <c r="AC200" s="304"/>
      <c r="AD200" s="304"/>
      <c r="AE200" s="304"/>
      <c r="AF200" s="304"/>
      <c r="AG200" s="304"/>
      <c r="AH200" s="304"/>
      <c r="AI200" s="304"/>
      <c r="AJ200" s="304"/>
      <c r="AK200" s="304"/>
      <c r="AL200" s="304"/>
      <c r="AM200" s="304"/>
      <c r="AN200" s="304"/>
      <c r="AO200" s="304"/>
      <c r="AP200" s="304"/>
      <c r="AQ200" s="304"/>
      <c r="AR200" s="304"/>
      <c r="AS200" s="304"/>
      <c r="AT200" s="304"/>
      <c r="AU200" s="304"/>
      <c r="AV200" s="304"/>
      <c r="AW200" s="304"/>
      <c r="AY200" s="304"/>
      <c r="AZ200" s="304"/>
      <c r="BA200" s="304"/>
      <c r="BB200" s="304"/>
      <c r="BC200" s="304"/>
      <c r="BD200" s="304"/>
      <c r="BE200" s="304"/>
      <c r="BF200" s="15"/>
      <c r="BG200" s="15"/>
      <c r="BH200" s="15"/>
      <c r="BI200" s="15"/>
      <c r="BJ200" s="15"/>
      <c r="BK200" s="15"/>
      <c r="BL200" s="15"/>
      <c r="BM200" s="15"/>
      <c r="BO200" s="15"/>
      <c r="BP200" s="15"/>
      <c r="BQ200" s="15"/>
      <c r="BR200" s="15"/>
      <c r="BS200" s="15"/>
      <c r="BU200" s="27"/>
      <c r="BV200" s="27"/>
      <c r="BW200" s="27"/>
      <c r="BX200" s="27"/>
      <c r="BY200" s="27"/>
      <c r="BZ200" s="27"/>
      <c r="CA200" s="27"/>
      <c r="CB200" s="27"/>
      <c r="CC200" s="27"/>
      <c r="CD200" s="27"/>
      <c r="CE200" s="27"/>
      <c r="CF200" s="27"/>
    </row>
    <row r="201" spans="1:84" s="7" customFormat="1" ht="21" customHeight="1" x14ac:dyDescent="0.25">
      <c r="B201" s="498" t="s">
        <v>10</v>
      </c>
      <c r="C201" s="499"/>
      <c r="E201" s="486"/>
      <c r="F201" s="486"/>
      <c r="G201" s="487"/>
      <c r="H201" s="487"/>
      <c r="I201" s="486"/>
      <c r="J201" s="486"/>
      <c r="K201" s="486"/>
      <c r="L201" s="486"/>
      <c r="M201" s="304"/>
      <c r="P201" s="304"/>
      <c r="Q201" s="304"/>
      <c r="R201" s="304"/>
      <c r="S201" s="304"/>
      <c r="T201" s="304"/>
      <c r="U201" s="304"/>
      <c r="V201" s="304"/>
      <c r="W201" s="304"/>
      <c r="Y201" s="304"/>
      <c r="Z201" s="304"/>
      <c r="AA201" s="304"/>
      <c r="AB201" s="304"/>
      <c r="AC201" s="304"/>
      <c r="AD201" s="304"/>
      <c r="AE201" s="304"/>
      <c r="AF201" s="304"/>
      <c r="AG201" s="304"/>
      <c r="AH201" s="304"/>
      <c r="AI201" s="304"/>
      <c r="AJ201" s="304"/>
      <c r="AK201" s="304"/>
      <c r="AL201" s="304"/>
      <c r="AM201" s="304"/>
      <c r="AN201" s="304"/>
      <c r="AO201" s="304"/>
      <c r="AP201" s="304"/>
      <c r="AQ201" s="304"/>
      <c r="AR201" s="304"/>
      <c r="AS201" s="304"/>
      <c r="AT201" s="304"/>
      <c r="AU201" s="304"/>
      <c r="AV201" s="304"/>
      <c r="AW201" s="304"/>
      <c r="AY201" s="304"/>
      <c r="AZ201" s="304"/>
      <c r="BA201" s="304"/>
      <c r="BB201" s="304"/>
      <c r="BC201" s="304"/>
      <c r="BD201" s="304"/>
      <c r="BE201" s="304"/>
      <c r="BF201" s="15"/>
      <c r="BG201" s="15"/>
      <c r="BH201" s="15"/>
      <c r="BI201" s="15"/>
      <c r="BJ201" s="15"/>
      <c r="BK201" s="15"/>
      <c r="BL201" s="15"/>
      <c r="BM201" s="15"/>
      <c r="BO201" s="15"/>
      <c r="BP201" s="15"/>
      <c r="BQ201" s="15"/>
      <c r="BR201" s="15"/>
      <c r="BS201" s="15"/>
      <c r="BU201" s="27"/>
      <c r="BV201" s="27"/>
      <c r="BW201" s="27"/>
      <c r="BX201" s="27"/>
      <c r="BY201" s="27"/>
      <c r="BZ201" s="27"/>
      <c r="CA201" s="27"/>
      <c r="CB201" s="27"/>
      <c r="CC201" s="27"/>
      <c r="CD201" s="27"/>
      <c r="CE201" s="27"/>
      <c r="CF201" s="27"/>
    </row>
    <row r="202" spans="1:84" s="7" customFormat="1" ht="56.25" customHeight="1" x14ac:dyDescent="0.25">
      <c r="B202" s="303" t="s">
        <v>27</v>
      </c>
      <c r="C202" s="303" t="s">
        <v>77</v>
      </c>
      <c r="D202" s="8" t="s">
        <v>76</v>
      </c>
      <c r="E202" s="11" t="s">
        <v>34</v>
      </c>
      <c r="F202" s="11" t="s">
        <v>36</v>
      </c>
      <c r="G202" s="12" t="s">
        <v>37</v>
      </c>
      <c r="H202" s="12" t="s">
        <v>35</v>
      </c>
      <c r="I202" s="281" t="s">
        <v>411</v>
      </c>
      <c r="J202" s="281" t="s">
        <v>409</v>
      </c>
      <c r="K202" s="281" t="s">
        <v>412</v>
      </c>
      <c r="L202" s="304"/>
      <c r="M202" s="304"/>
      <c r="P202" s="304"/>
      <c r="Q202" s="304"/>
      <c r="R202" s="304"/>
      <c r="S202" s="304"/>
      <c r="T202" s="304"/>
      <c r="U202" s="304"/>
      <c r="V202" s="304"/>
      <c r="W202" s="304"/>
      <c r="Y202" s="304"/>
      <c r="Z202" s="304"/>
      <c r="AA202" s="304"/>
      <c r="AB202" s="304"/>
      <c r="AC202" s="304"/>
      <c r="AD202" s="304"/>
      <c r="AE202" s="304"/>
      <c r="AF202" s="304"/>
      <c r="AG202" s="304"/>
      <c r="AH202" s="304"/>
      <c r="AI202" s="304"/>
      <c r="AJ202" s="304"/>
      <c r="AK202" s="304"/>
      <c r="AL202" s="304"/>
      <c r="AM202" s="304"/>
      <c r="AN202" s="304"/>
      <c r="AO202" s="304"/>
      <c r="AP202" s="304"/>
      <c r="AQ202" s="304"/>
      <c r="AR202" s="304"/>
      <c r="AS202" s="304"/>
      <c r="AT202" s="304"/>
      <c r="AU202" s="304"/>
      <c r="AV202" s="304"/>
      <c r="AW202" s="304"/>
      <c r="AY202" s="304"/>
      <c r="AZ202" s="304"/>
      <c r="BA202" s="304"/>
      <c r="BB202" s="304"/>
      <c r="BC202" s="304"/>
      <c r="BD202" s="304"/>
      <c r="BE202" s="304"/>
      <c r="BF202" s="15"/>
      <c r="BG202" s="15"/>
      <c r="BH202" s="15"/>
      <c r="BI202" s="15"/>
      <c r="BJ202" s="15"/>
      <c r="BK202" s="15"/>
      <c r="BL202" s="15"/>
      <c r="BM202" s="15"/>
      <c r="BO202" s="15"/>
      <c r="BP202" s="15"/>
      <c r="BQ202" s="15"/>
      <c r="BR202" s="15"/>
      <c r="BS202" s="15"/>
      <c r="BU202" s="27"/>
      <c r="BV202" s="27"/>
      <c r="BW202" s="27"/>
      <c r="BX202" s="27"/>
      <c r="BY202" s="27"/>
      <c r="BZ202" s="27"/>
      <c r="CA202" s="27"/>
      <c r="CB202" s="27"/>
      <c r="CC202" s="27"/>
      <c r="CD202" s="27"/>
      <c r="CE202" s="27"/>
      <c r="CF202" s="27"/>
    </row>
    <row r="203" spans="1:84" s="7" customFormat="1" ht="221.25" customHeight="1" x14ac:dyDescent="0.25">
      <c r="B203" s="488" t="s">
        <v>174</v>
      </c>
      <c r="C203" s="472" t="s">
        <v>372</v>
      </c>
      <c r="D203" s="472" t="s">
        <v>357</v>
      </c>
      <c r="E203" s="472" t="s">
        <v>358</v>
      </c>
      <c r="F203" s="490" t="s">
        <v>342</v>
      </c>
      <c r="G203" s="233"/>
      <c r="H203" s="13"/>
      <c r="I203" s="510" t="s">
        <v>371</v>
      </c>
      <c r="J203" s="510" t="s">
        <v>373</v>
      </c>
      <c r="K203" s="510" t="s">
        <v>350</v>
      </c>
      <c r="M203" s="304"/>
      <c r="P203" s="304"/>
      <c r="Q203" s="304"/>
      <c r="R203" s="304"/>
      <c r="S203" s="304"/>
      <c r="T203" s="304"/>
      <c r="U203" s="304"/>
      <c r="V203" s="304"/>
      <c r="W203" s="304"/>
      <c r="Y203" s="304"/>
      <c r="Z203" s="304"/>
      <c r="AA203" s="304"/>
      <c r="AB203" s="304"/>
      <c r="AC203" s="304"/>
      <c r="AD203" s="304"/>
      <c r="AE203" s="304"/>
      <c r="AF203" s="304"/>
      <c r="AG203" s="304"/>
      <c r="AH203" s="304"/>
      <c r="AI203" s="304"/>
      <c r="AJ203" s="304"/>
      <c r="AK203" s="304"/>
      <c r="AL203" s="304"/>
      <c r="AM203" s="304"/>
      <c r="AN203" s="304"/>
      <c r="AO203" s="304"/>
      <c r="AP203" s="304"/>
      <c r="AQ203" s="304"/>
      <c r="AR203" s="304"/>
      <c r="AS203" s="304"/>
      <c r="AT203" s="304"/>
      <c r="AU203" s="304"/>
      <c r="AV203" s="304"/>
      <c r="AW203" s="304"/>
      <c r="AY203" s="304"/>
      <c r="AZ203" s="304"/>
      <c r="BA203" s="304"/>
      <c r="BB203" s="304"/>
      <c r="BC203" s="304"/>
      <c r="BD203" s="304"/>
      <c r="BE203" s="304"/>
      <c r="BF203" s="15"/>
      <c r="BG203" s="15"/>
      <c r="BH203" s="15"/>
      <c r="BI203" s="15"/>
      <c r="BJ203" s="15"/>
      <c r="BK203" s="15"/>
      <c r="BL203" s="15"/>
      <c r="BM203" s="15"/>
      <c r="BO203" s="15"/>
      <c r="BP203" s="15"/>
      <c r="BQ203" s="15"/>
      <c r="BR203" s="15"/>
      <c r="BS203" s="15"/>
      <c r="BU203" s="27"/>
      <c r="BV203" s="27"/>
      <c r="BW203" s="27"/>
      <c r="BX203" s="27"/>
      <c r="BY203" s="27"/>
      <c r="BZ203" s="27"/>
      <c r="CA203" s="27"/>
      <c r="CB203" s="27"/>
      <c r="CC203" s="27"/>
      <c r="CD203" s="27"/>
      <c r="CE203" s="27"/>
      <c r="CF203" s="27"/>
    </row>
    <row r="204" spans="1:84" s="7" customFormat="1" ht="221.25" customHeight="1" x14ac:dyDescent="0.25">
      <c r="B204" s="489"/>
      <c r="C204" s="474"/>
      <c r="D204" s="474"/>
      <c r="E204" s="474"/>
      <c r="F204" s="491"/>
      <c r="I204" s="511"/>
      <c r="J204" s="511"/>
      <c r="K204" s="511"/>
      <c r="M204" s="304"/>
      <c r="P204" s="304"/>
      <c r="Q204" s="304"/>
      <c r="R204" s="304"/>
      <c r="S204" s="304"/>
      <c r="T204" s="304"/>
      <c r="U204" s="304"/>
      <c r="V204" s="304"/>
      <c r="W204" s="304"/>
      <c r="Y204" s="304"/>
      <c r="Z204" s="304"/>
      <c r="AA204" s="304"/>
      <c r="AB204" s="304"/>
      <c r="AC204" s="304"/>
      <c r="AD204" s="304"/>
      <c r="AE204" s="304"/>
      <c r="AF204" s="304"/>
      <c r="AG204" s="304"/>
      <c r="AH204" s="304"/>
      <c r="AI204" s="304"/>
      <c r="AJ204" s="304"/>
      <c r="AK204" s="304"/>
      <c r="AL204" s="304"/>
      <c r="AM204" s="304"/>
      <c r="AN204" s="304"/>
      <c r="AO204" s="304"/>
      <c r="AP204" s="304"/>
      <c r="AQ204" s="304"/>
      <c r="AR204" s="304"/>
      <c r="AS204" s="304"/>
      <c r="AT204" s="304"/>
      <c r="AU204" s="304"/>
      <c r="AV204" s="304"/>
      <c r="AW204" s="304"/>
      <c r="AY204" s="304"/>
      <c r="AZ204" s="304"/>
      <c r="BA204" s="304"/>
      <c r="BB204" s="304"/>
      <c r="BC204" s="304"/>
      <c r="BD204" s="304"/>
      <c r="BE204" s="304"/>
      <c r="BF204" s="15"/>
      <c r="BG204" s="15"/>
      <c r="BH204" s="15"/>
      <c r="BI204" s="15"/>
      <c r="BJ204" s="15"/>
      <c r="BK204" s="15"/>
      <c r="BL204" s="15"/>
      <c r="BM204" s="15"/>
      <c r="BO204" s="15"/>
      <c r="BP204" s="15"/>
      <c r="BQ204" s="15"/>
      <c r="BR204" s="15"/>
      <c r="BS204" s="15"/>
      <c r="BU204" s="27"/>
      <c r="BV204" s="27"/>
      <c r="BW204" s="27"/>
      <c r="BX204" s="27"/>
      <c r="BY204" s="27"/>
      <c r="BZ204" s="27"/>
      <c r="CA204" s="27"/>
      <c r="CB204" s="27"/>
      <c r="CC204" s="27"/>
      <c r="CD204" s="27"/>
      <c r="CE204" s="27"/>
      <c r="CF204" s="27"/>
    </row>
    <row r="205" spans="1:84" s="7" customFormat="1" ht="13.5" customHeight="1" x14ac:dyDescent="0.25">
      <c r="B205" s="231"/>
      <c r="C205" s="179"/>
      <c r="D205" s="179"/>
      <c r="E205" s="218" t="s">
        <v>324</v>
      </c>
      <c r="F205" s="180"/>
      <c r="G205" s="39"/>
      <c r="H205" s="39"/>
      <c r="I205" s="39"/>
      <c r="J205" s="39"/>
      <c r="K205" s="39"/>
      <c r="L205" s="39"/>
      <c r="M205" s="75"/>
      <c r="N205" s="39"/>
      <c r="O205" s="39"/>
      <c r="P205" s="304"/>
      <c r="Q205" s="304"/>
      <c r="R205" s="304"/>
      <c r="S205" s="304"/>
      <c r="T205" s="304"/>
      <c r="U205" s="304"/>
      <c r="V205" s="304"/>
      <c r="W205" s="304"/>
      <c r="Y205" s="304"/>
      <c r="Z205" s="304"/>
      <c r="AA205" s="304"/>
      <c r="AB205" s="304"/>
      <c r="AC205" s="304"/>
      <c r="AD205" s="304"/>
      <c r="AE205" s="304"/>
      <c r="AF205" s="304"/>
      <c r="AG205" s="304"/>
      <c r="AH205" s="304"/>
      <c r="AI205" s="304"/>
      <c r="AJ205" s="304"/>
      <c r="AK205" s="304"/>
      <c r="AL205" s="304"/>
      <c r="AM205" s="304"/>
      <c r="AN205" s="304"/>
      <c r="AO205" s="304"/>
      <c r="AP205" s="304"/>
      <c r="AQ205" s="304"/>
      <c r="AR205" s="304"/>
      <c r="AS205" s="304"/>
      <c r="AT205" s="304"/>
      <c r="AU205" s="304"/>
      <c r="AV205" s="304"/>
      <c r="AW205" s="304"/>
      <c r="AY205" s="304"/>
      <c r="AZ205" s="304"/>
      <c r="BA205" s="304"/>
      <c r="BB205" s="304"/>
      <c r="BC205" s="304"/>
      <c r="BD205" s="304"/>
      <c r="BE205" s="304"/>
      <c r="BF205" s="15"/>
      <c r="BG205" s="15"/>
      <c r="BH205" s="15"/>
      <c r="BI205" s="15"/>
      <c r="BJ205" s="15"/>
      <c r="BK205" s="15"/>
      <c r="BL205" s="15"/>
      <c r="BM205" s="15"/>
      <c r="BO205" s="15"/>
      <c r="BP205" s="15"/>
      <c r="BQ205" s="15"/>
      <c r="BR205" s="15"/>
      <c r="BS205" s="15"/>
      <c r="BU205" s="27"/>
      <c r="BV205" s="27"/>
      <c r="BW205" s="27"/>
      <c r="BX205" s="27"/>
      <c r="BY205" s="27"/>
      <c r="BZ205" s="27"/>
      <c r="CA205" s="27"/>
      <c r="CB205" s="27"/>
      <c r="CC205" s="27"/>
      <c r="CD205" s="27"/>
      <c r="CE205" s="27"/>
      <c r="CF205" s="27"/>
    </row>
    <row r="206" spans="1:84" s="39" customFormat="1" ht="15" hidden="1" customHeight="1" x14ac:dyDescent="0.25">
      <c r="A206" s="72"/>
      <c r="D206" s="179"/>
      <c r="E206" s="179" t="s">
        <v>271</v>
      </c>
      <c r="F206" s="73"/>
      <c r="G206" s="73"/>
      <c r="H206" s="73"/>
      <c r="I206" s="74"/>
      <c r="K206" s="322"/>
      <c r="L206" s="75"/>
      <c r="M206" s="75"/>
      <c r="P206" s="75"/>
      <c r="Q206" s="75"/>
      <c r="R206" s="75"/>
      <c r="S206" s="75"/>
      <c r="T206" s="75"/>
      <c r="U206" s="75"/>
      <c r="V206" s="75"/>
      <c r="W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Y206" s="75"/>
      <c r="AZ206" s="75"/>
      <c r="BA206" s="75"/>
      <c r="BB206" s="75"/>
      <c r="BC206" s="75"/>
      <c r="BD206" s="75"/>
      <c r="BE206" s="75"/>
      <c r="BF206" s="49"/>
      <c r="BG206" s="49"/>
      <c r="BH206" s="49"/>
      <c r="BI206" s="49"/>
      <c r="BJ206" s="49"/>
      <c r="BK206" s="49"/>
      <c r="BL206" s="49"/>
      <c r="BM206" s="49"/>
      <c r="BO206" s="49"/>
      <c r="BP206" s="49"/>
      <c r="BQ206" s="49"/>
      <c r="BR206" s="49"/>
      <c r="BS206" s="49"/>
      <c r="BU206" s="73"/>
      <c r="BV206" s="73"/>
      <c r="BW206" s="73"/>
      <c r="BX206" s="73"/>
      <c r="BY206" s="73"/>
      <c r="BZ206" s="73"/>
      <c r="CA206" s="73"/>
      <c r="CB206" s="73"/>
      <c r="CC206" s="73"/>
      <c r="CD206" s="73"/>
      <c r="CE206" s="73"/>
      <c r="CF206" s="73"/>
    </row>
    <row r="207" spans="1:84" s="7" customFormat="1" ht="13.9" hidden="1" customHeight="1" x14ac:dyDescent="0.25">
      <c r="D207" s="182"/>
      <c r="E207" s="512" t="s">
        <v>10</v>
      </c>
      <c r="F207" s="512"/>
      <c r="G207" s="463" t="s">
        <v>11</v>
      </c>
      <c r="H207" s="464"/>
      <c r="I207" s="465"/>
      <c r="J207" s="466" t="s">
        <v>12</v>
      </c>
      <c r="K207" s="467"/>
      <c r="L207" s="467"/>
      <c r="M207" s="467"/>
      <c r="N207" s="467"/>
      <c r="O207" s="468"/>
      <c r="P207" s="304"/>
      <c r="Q207" s="304"/>
      <c r="R207" s="304"/>
      <c r="S207" s="304"/>
      <c r="T207" s="304"/>
      <c r="U207" s="304"/>
      <c r="V207" s="304"/>
      <c r="W207" s="304"/>
      <c r="Y207" s="304"/>
      <c r="Z207" s="304"/>
      <c r="AA207" s="304"/>
      <c r="AB207" s="304"/>
      <c r="AC207" s="304"/>
      <c r="AD207" s="304"/>
      <c r="AE207" s="304"/>
      <c r="AF207" s="304"/>
      <c r="AG207" s="304"/>
      <c r="AH207" s="304"/>
      <c r="AI207" s="304"/>
      <c r="AJ207" s="304"/>
      <c r="AK207" s="304"/>
      <c r="AL207" s="304"/>
      <c r="AM207" s="304"/>
      <c r="AN207" s="304"/>
      <c r="AO207" s="304"/>
      <c r="AP207" s="304"/>
      <c r="AQ207" s="304"/>
      <c r="AR207" s="304"/>
      <c r="AS207" s="304"/>
      <c r="AT207" s="304"/>
      <c r="AU207" s="304"/>
      <c r="AV207" s="304"/>
      <c r="AW207" s="304"/>
      <c r="AY207" s="304"/>
      <c r="AZ207" s="304"/>
      <c r="BA207" s="304"/>
      <c r="BB207" s="304"/>
      <c r="BC207" s="304"/>
      <c r="BD207" s="304"/>
      <c r="BE207" s="304"/>
      <c r="BF207" s="15"/>
      <c r="BG207" s="15"/>
      <c r="BH207" s="15"/>
      <c r="BI207" s="15"/>
      <c r="BJ207" s="15"/>
      <c r="BK207" s="15"/>
      <c r="BL207" s="15"/>
      <c r="BM207" s="15"/>
      <c r="BO207" s="15"/>
      <c r="BP207" s="15"/>
      <c r="BQ207" s="15"/>
      <c r="BR207" s="15"/>
      <c r="BS207" s="15"/>
      <c r="BU207" s="27"/>
      <c r="BV207" s="27"/>
      <c r="BW207" s="27"/>
      <c r="BX207" s="27"/>
      <c r="BY207" s="27"/>
      <c r="BZ207" s="27"/>
      <c r="CA207" s="27"/>
      <c r="CB207" s="27"/>
      <c r="CC207" s="27"/>
      <c r="CD207" s="27"/>
      <c r="CE207" s="27"/>
      <c r="CF207" s="27"/>
    </row>
    <row r="208" spans="1:84" s="7" customFormat="1" ht="30" hidden="1" x14ac:dyDescent="0.25">
      <c r="B208" s="23" t="s">
        <v>0</v>
      </c>
      <c r="C208" s="23" t="s">
        <v>1</v>
      </c>
      <c r="D208" s="23" t="s">
        <v>5</v>
      </c>
      <c r="E208" s="305" t="s">
        <v>23</v>
      </c>
      <c r="F208" s="303" t="s">
        <v>199</v>
      </c>
      <c r="G208" s="316" t="s">
        <v>199</v>
      </c>
      <c r="H208" s="316" t="s">
        <v>5</v>
      </c>
      <c r="I208" s="316" t="s">
        <v>14</v>
      </c>
      <c r="J208" s="24" t="s">
        <v>7</v>
      </c>
      <c r="K208" s="24" t="s">
        <v>90</v>
      </c>
      <c r="L208" s="24" t="s">
        <v>73</v>
      </c>
      <c r="M208" s="24" t="s">
        <v>9</v>
      </c>
      <c r="N208" s="24" t="s">
        <v>13</v>
      </c>
      <c r="O208" s="110" t="s">
        <v>8</v>
      </c>
      <c r="P208" s="304"/>
      <c r="Q208" s="304"/>
      <c r="R208" s="304"/>
      <c r="S208" s="304"/>
      <c r="T208" s="304"/>
      <c r="U208" s="304"/>
      <c r="V208" s="304"/>
      <c r="W208" s="304"/>
      <c r="Y208" s="304"/>
      <c r="Z208" s="304"/>
      <c r="AA208" s="304"/>
      <c r="AB208" s="304"/>
      <c r="AC208" s="304"/>
      <c r="AD208" s="304"/>
      <c r="AE208" s="304"/>
      <c r="AF208" s="304"/>
      <c r="AG208" s="304"/>
      <c r="AH208" s="304"/>
      <c r="AI208" s="304"/>
      <c r="AJ208" s="304"/>
      <c r="AK208" s="304"/>
      <c r="AL208" s="304"/>
      <c r="AM208" s="304"/>
      <c r="AN208" s="304"/>
      <c r="AO208" s="304"/>
      <c r="AP208" s="304"/>
      <c r="AQ208" s="304"/>
      <c r="AR208" s="304"/>
      <c r="AS208" s="304"/>
      <c r="AT208" s="304"/>
      <c r="AU208" s="304"/>
      <c r="AV208" s="304"/>
      <c r="AW208" s="304"/>
      <c r="AY208" s="304"/>
      <c r="AZ208" s="304"/>
      <c r="BA208" s="304"/>
      <c r="BB208" s="304"/>
      <c r="BC208" s="304"/>
      <c r="BD208" s="304"/>
      <c r="BE208" s="304"/>
      <c r="BF208" s="15"/>
      <c r="BG208" s="15"/>
      <c r="BH208" s="15"/>
      <c r="BI208" s="15"/>
      <c r="BJ208" s="15"/>
      <c r="BK208" s="15"/>
      <c r="BL208" s="15"/>
      <c r="BM208" s="15"/>
      <c r="BO208" s="15"/>
      <c r="BP208" s="15"/>
      <c r="BQ208" s="15"/>
      <c r="BR208" s="15"/>
      <c r="BS208" s="15"/>
      <c r="BU208" s="27"/>
      <c r="BV208" s="27"/>
      <c r="BW208" s="27"/>
      <c r="BX208" s="27"/>
      <c r="BY208" s="27"/>
      <c r="BZ208" s="27"/>
      <c r="CA208" s="27"/>
      <c r="CB208" s="27"/>
      <c r="CC208" s="27"/>
      <c r="CD208" s="27"/>
      <c r="CE208" s="27"/>
      <c r="CF208" s="27"/>
    </row>
    <row r="209" spans="1:84" s="7" customFormat="1" ht="195" hidden="1" customHeight="1" x14ac:dyDescent="0.25">
      <c r="B209" s="8" t="s">
        <v>17</v>
      </c>
      <c r="C209" s="234" t="s">
        <v>325</v>
      </c>
      <c r="D209" s="169" t="s">
        <v>20</v>
      </c>
      <c r="E209" s="14">
        <v>2008</v>
      </c>
      <c r="F209" s="17">
        <v>1</v>
      </c>
      <c r="G209" s="18">
        <v>1</v>
      </c>
      <c r="H209" s="41" t="s">
        <v>201</v>
      </c>
      <c r="I209" s="129" t="s">
        <v>202</v>
      </c>
      <c r="J209" s="22" t="s">
        <v>94</v>
      </c>
      <c r="K209" s="33">
        <v>1</v>
      </c>
      <c r="L209" s="44" t="s">
        <v>97</v>
      </c>
      <c r="M209" s="42" t="s">
        <v>99</v>
      </c>
      <c r="N209" s="43" t="s">
        <v>96</v>
      </c>
      <c r="O209" s="22" t="s">
        <v>98</v>
      </c>
      <c r="P209" s="304"/>
      <c r="Q209" s="304"/>
      <c r="R209" s="304"/>
      <c r="S209" s="304"/>
      <c r="T209" s="304"/>
      <c r="U209" s="304"/>
      <c r="V209" s="304"/>
      <c r="W209" s="304"/>
      <c r="Y209" s="304"/>
      <c r="Z209" s="304"/>
      <c r="AA209" s="304"/>
      <c r="AB209" s="304"/>
      <c r="AC209" s="304"/>
      <c r="AD209" s="304"/>
      <c r="AE209" s="304"/>
      <c r="AF209" s="304"/>
      <c r="AG209" s="304"/>
      <c r="AH209" s="304"/>
      <c r="AI209" s="304"/>
      <c r="AJ209" s="304"/>
      <c r="AK209" s="304"/>
      <c r="AL209" s="304"/>
      <c r="AM209" s="304"/>
      <c r="AN209" s="304"/>
      <c r="AO209" s="304"/>
      <c r="AP209" s="304"/>
      <c r="AQ209" s="304"/>
      <c r="AR209" s="304"/>
      <c r="AS209" s="304"/>
      <c r="AT209" s="304"/>
      <c r="AU209" s="304"/>
      <c r="AV209" s="304"/>
      <c r="AW209" s="304"/>
      <c r="AY209" s="304"/>
      <c r="AZ209" s="304"/>
      <c r="BA209" s="304"/>
      <c r="BB209" s="304"/>
      <c r="BC209" s="304"/>
      <c r="BD209" s="304"/>
      <c r="BE209" s="304"/>
      <c r="BF209" s="15"/>
      <c r="BG209" s="15"/>
      <c r="BH209" s="15"/>
      <c r="BI209" s="15"/>
      <c r="BJ209" s="15"/>
      <c r="BK209" s="15"/>
      <c r="BL209" s="15"/>
      <c r="BM209" s="15"/>
      <c r="BO209" s="15"/>
      <c r="BP209" s="15"/>
      <c r="BQ209" s="15"/>
      <c r="BR209" s="15"/>
      <c r="BS209" s="15"/>
      <c r="BU209" s="26"/>
      <c r="BV209" s="26"/>
      <c r="BW209" s="26"/>
      <c r="BX209" s="26"/>
      <c r="BY209" s="26"/>
      <c r="BZ209" s="26"/>
      <c r="CA209" s="26"/>
      <c r="CB209" s="26"/>
      <c r="CC209" s="26"/>
      <c r="CD209" s="26"/>
      <c r="CE209" s="26"/>
      <c r="CF209" s="26"/>
    </row>
    <row r="210" spans="1:84" s="7" customFormat="1" ht="187.5" hidden="1" customHeight="1" x14ac:dyDescent="0.25">
      <c r="B210" s="23" t="s">
        <v>17</v>
      </c>
      <c r="C210" s="234" t="s">
        <v>325</v>
      </c>
      <c r="D210" s="162" t="s">
        <v>20</v>
      </c>
      <c r="E210" s="25">
        <v>2009</v>
      </c>
      <c r="F210" s="17">
        <v>1</v>
      </c>
      <c r="G210" s="18">
        <v>1</v>
      </c>
      <c r="H210" s="41" t="s">
        <v>205</v>
      </c>
      <c r="I210" s="129" t="s">
        <v>204</v>
      </c>
      <c r="J210" s="22" t="s">
        <v>94</v>
      </c>
      <c r="K210" s="33">
        <v>1</v>
      </c>
      <c r="L210" s="44" t="s">
        <v>97</v>
      </c>
      <c r="M210" s="42" t="s">
        <v>100</v>
      </c>
      <c r="N210" s="43" t="s">
        <v>96</v>
      </c>
      <c r="O210" s="20" t="s">
        <v>98</v>
      </c>
      <c r="P210" s="304"/>
      <c r="Q210" s="304"/>
      <c r="R210" s="304"/>
      <c r="S210" s="304"/>
      <c r="T210" s="304"/>
      <c r="U210" s="304"/>
      <c r="V210" s="304"/>
      <c r="W210" s="304"/>
      <c r="Y210" s="304"/>
      <c r="Z210" s="304"/>
      <c r="AA210" s="304"/>
      <c r="AB210" s="304"/>
      <c r="AC210" s="304"/>
      <c r="AD210" s="304"/>
      <c r="AE210" s="304"/>
      <c r="AF210" s="304"/>
      <c r="AG210" s="304"/>
      <c r="AH210" s="304"/>
      <c r="AI210" s="304"/>
      <c r="AJ210" s="304"/>
      <c r="AK210" s="304"/>
      <c r="AL210" s="304"/>
      <c r="AM210" s="304"/>
      <c r="AN210" s="304"/>
      <c r="AO210" s="304"/>
      <c r="AP210" s="304"/>
      <c r="AQ210" s="304"/>
      <c r="AR210" s="304"/>
      <c r="AS210" s="304"/>
      <c r="AT210" s="304"/>
      <c r="AU210" s="304"/>
      <c r="AV210" s="304"/>
      <c r="AW210" s="304"/>
      <c r="AY210" s="304"/>
      <c r="AZ210" s="304"/>
      <c r="BA210" s="304"/>
      <c r="BB210" s="304"/>
      <c r="BC210" s="304"/>
      <c r="BD210" s="304"/>
      <c r="BE210" s="304"/>
      <c r="BF210" s="15"/>
      <c r="BG210" s="15"/>
      <c r="BH210" s="15"/>
      <c r="BI210" s="15"/>
      <c r="BJ210" s="15"/>
      <c r="BK210" s="15"/>
      <c r="BL210" s="15"/>
      <c r="BM210" s="15"/>
      <c r="BO210" s="15"/>
      <c r="BP210" s="15"/>
      <c r="BQ210" s="15"/>
      <c r="BR210" s="15"/>
      <c r="BS210" s="15"/>
      <c r="BU210" s="26"/>
      <c r="BV210" s="26"/>
      <c r="BW210" s="26"/>
      <c r="BX210" s="26"/>
      <c r="BY210" s="26"/>
      <c r="BZ210" s="26"/>
      <c r="CA210" s="26"/>
      <c r="CB210" s="26"/>
      <c r="CC210" s="26"/>
      <c r="CD210" s="26"/>
      <c r="CE210" s="26"/>
      <c r="CF210" s="26"/>
    </row>
    <row r="211" spans="1:84" s="7" customFormat="1" ht="195" hidden="1" customHeight="1" x14ac:dyDescent="0.25">
      <c r="B211" s="8" t="s">
        <v>17</v>
      </c>
      <c r="C211" s="234" t="s">
        <v>325</v>
      </c>
      <c r="D211" s="162" t="s">
        <v>20</v>
      </c>
      <c r="E211" s="14">
        <v>2010</v>
      </c>
      <c r="F211" s="17">
        <v>1</v>
      </c>
      <c r="G211" s="18">
        <v>1</v>
      </c>
      <c r="H211" s="156" t="s">
        <v>207</v>
      </c>
      <c r="I211" s="129" t="s">
        <v>206</v>
      </c>
      <c r="J211" s="22" t="s">
        <v>94</v>
      </c>
      <c r="K211" s="33">
        <v>1</v>
      </c>
      <c r="L211" s="44" t="s">
        <v>97</v>
      </c>
      <c r="M211" s="42" t="s">
        <v>95</v>
      </c>
      <c r="N211" s="43" t="s">
        <v>96</v>
      </c>
      <c r="O211" s="20" t="s">
        <v>98</v>
      </c>
      <c r="P211" s="304"/>
      <c r="Q211" s="304"/>
      <c r="R211" s="304"/>
      <c r="S211" s="304"/>
      <c r="T211" s="304"/>
      <c r="U211" s="304"/>
      <c r="V211" s="304"/>
      <c r="W211" s="304"/>
      <c r="Y211" s="304"/>
      <c r="Z211" s="304"/>
      <c r="AA211" s="304"/>
      <c r="AB211" s="304"/>
      <c r="AC211" s="304"/>
      <c r="AD211" s="304"/>
      <c r="AE211" s="304"/>
      <c r="AF211" s="304"/>
      <c r="AG211" s="304"/>
      <c r="AH211" s="304"/>
      <c r="AI211" s="304"/>
      <c r="AJ211" s="304"/>
      <c r="AK211" s="304"/>
      <c r="AL211" s="304"/>
      <c r="AM211" s="304"/>
      <c r="AN211" s="304"/>
      <c r="AO211" s="304"/>
      <c r="AP211" s="304"/>
      <c r="AQ211" s="304"/>
      <c r="AR211" s="304"/>
      <c r="AS211" s="304"/>
      <c r="AT211" s="304"/>
      <c r="AU211" s="304"/>
      <c r="AV211" s="304"/>
      <c r="AW211" s="304"/>
      <c r="AY211" s="304"/>
      <c r="AZ211" s="304"/>
      <c r="BA211" s="304"/>
      <c r="BB211" s="304"/>
      <c r="BC211" s="304"/>
      <c r="BD211" s="304"/>
      <c r="BE211" s="304"/>
      <c r="BF211" s="15"/>
      <c r="BG211" s="15"/>
      <c r="BH211" s="15"/>
      <c r="BI211" s="15"/>
      <c r="BJ211" s="15"/>
      <c r="BK211" s="15"/>
      <c r="BL211" s="15"/>
      <c r="BM211" s="15"/>
      <c r="BO211" s="15"/>
      <c r="BP211" s="15"/>
      <c r="BQ211" s="15"/>
      <c r="BR211" s="15"/>
      <c r="BS211" s="15"/>
      <c r="BU211" s="26"/>
      <c r="BV211" s="26"/>
      <c r="BW211" s="26"/>
      <c r="BX211" s="26"/>
      <c r="BY211" s="26"/>
      <c r="BZ211" s="26"/>
      <c r="CA211" s="26"/>
      <c r="CB211" s="26"/>
      <c r="CC211" s="26"/>
      <c r="CD211" s="26"/>
      <c r="CE211" s="26"/>
      <c r="CF211" s="26"/>
    </row>
    <row r="212" spans="1:84" s="7" customFormat="1" ht="195.75" hidden="1" customHeight="1" x14ac:dyDescent="0.25">
      <c r="B212" s="23" t="s">
        <v>17</v>
      </c>
      <c r="C212" s="234" t="s">
        <v>325</v>
      </c>
      <c r="D212" s="162" t="s">
        <v>20</v>
      </c>
      <c r="E212" s="25">
        <v>2011</v>
      </c>
      <c r="F212" s="17">
        <v>1</v>
      </c>
      <c r="G212" s="18">
        <v>1</v>
      </c>
      <c r="H212" s="154" t="s">
        <v>233</v>
      </c>
      <c r="I212" s="129" t="s">
        <v>208</v>
      </c>
      <c r="J212" s="22" t="s">
        <v>136</v>
      </c>
      <c r="K212" s="33">
        <v>1</v>
      </c>
      <c r="L212" s="44" t="s">
        <v>137</v>
      </c>
      <c r="M212" s="155" t="s">
        <v>293</v>
      </c>
      <c r="N212" s="257" t="s">
        <v>234</v>
      </c>
      <c r="O212" s="157" t="s">
        <v>133</v>
      </c>
      <c r="P212" s="304"/>
      <c r="Q212" s="304"/>
      <c r="R212" s="304"/>
      <c r="S212" s="304"/>
      <c r="T212" s="304"/>
      <c r="U212" s="304"/>
      <c r="V212" s="304"/>
      <c r="W212" s="304"/>
      <c r="Y212" s="304"/>
      <c r="Z212" s="304"/>
      <c r="AA212" s="304"/>
      <c r="AB212" s="304"/>
      <c r="AC212" s="304"/>
      <c r="AD212" s="304"/>
      <c r="AE212" s="304"/>
      <c r="AF212" s="304"/>
      <c r="AG212" s="304"/>
      <c r="AH212" s="304"/>
      <c r="AI212" s="304"/>
      <c r="AJ212" s="304"/>
      <c r="AK212" s="304"/>
      <c r="AL212" s="304"/>
      <c r="AM212" s="304"/>
      <c r="AN212" s="304"/>
      <c r="AO212" s="304"/>
      <c r="AP212" s="304"/>
      <c r="AQ212" s="304"/>
      <c r="AR212" s="304"/>
      <c r="AS212" s="304"/>
      <c r="AT212" s="304"/>
      <c r="AU212" s="304"/>
      <c r="AV212" s="304"/>
      <c r="AW212" s="304"/>
      <c r="AY212" s="304"/>
      <c r="AZ212" s="304"/>
      <c r="BA212" s="304"/>
      <c r="BB212" s="304"/>
      <c r="BC212" s="304"/>
      <c r="BD212" s="304"/>
      <c r="BE212" s="304"/>
      <c r="BF212" s="15"/>
      <c r="BG212" s="15"/>
      <c r="BH212" s="15"/>
      <c r="BI212" s="15"/>
      <c r="BJ212" s="15"/>
      <c r="BK212" s="15"/>
      <c r="BL212" s="15"/>
      <c r="BM212" s="15"/>
      <c r="BO212" s="15"/>
      <c r="BP212" s="15"/>
      <c r="BQ212" s="15"/>
      <c r="BR212" s="15"/>
      <c r="BS212" s="15"/>
      <c r="BU212" s="26"/>
      <c r="BV212" s="26"/>
      <c r="BW212" s="26"/>
      <c r="BX212" s="26"/>
      <c r="BY212" s="26"/>
      <c r="BZ212" s="26"/>
      <c r="CA212" s="26"/>
      <c r="CB212" s="26"/>
      <c r="CC212" s="26"/>
      <c r="CD212" s="26"/>
      <c r="CE212" s="26"/>
      <c r="CF212" s="26"/>
    </row>
    <row r="213" spans="1:84" s="7" customFormat="1" ht="164.25" hidden="1" customHeight="1" x14ac:dyDescent="0.25">
      <c r="B213" s="8" t="s">
        <v>17</v>
      </c>
      <c r="C213" s="234" t="s">
        <v>325</v>
      </c>
      <c r="D213" s="162" t="s">
        <v>20</v>
      </c>
      <c r="E213" s="25">
        <v>2012</v>
      </c>
      <c r="F213" s="17">
        <v>1</v>
      </c>
      <c r="G213" s="18">
        <v>1</v>
      </c>
      <c r="H213" s="156" t="s">
        <v>135</v>
      </c>
      <c r="I213" s="129" t="s">
        <v>200</v>
      </c>
      <c r="J213" s="22" t="s">
        <v>136</v>
      </c>
      <c r="K213" s="33">
        <v>2</v>
      </c>
      <c r="L213" s="44" t="s">
        <v>203</v>
      </c>
      <c r="M213" s="42" t="s">
        <v>132</v>
      </c>
      <c r="N213" s="43" t="s">
        <v>134</v>
      </c>
      <c r="O213" s="78" t="s">
        <v>133</v>
      </c>
      <c r="P213" s="304"/>
      <c r="Q213" s="304"/>
      <c r="R213" s="304"/>
      <c r="S213" s="304"/>
      <c r="T213" s="304"/>
      <c r="U213" s="304"/>
      <c r="V213" s="304"/>
      <c r="W213" s="304"/>
      <c r="Y213" s="304"/>
      <c r="Z213" s="304"/>
      <c r="AA213" s="304"/>
      <c r="AB213" s="304"/>
      <c r="AC213" s="304"/>
      <c r="AD213" s="304"/>
      <c r="AE213" s="304"/>
      <c r="AF213" s="304"/>
      <c r="AG213" s="304"/>
      <c r="AH213" s="304"/>
      <c r="AI213" s="304"/>
      <c r="AJ213" s="304"/>
      <c r="AK213" s="304"/>
      <c r="AL213" s="304"/>
      <c r="AM213" s="304"/>
      <c r="AN213" s="304"/>
      <c r="AO213" s="304"/>
      <c r="AP213" s="304"/>
      <c r="AQ213" s="304"/>
      <c r="AR213" s="304"/>
      <c r="AS213" s="304"/>
      <c r="AT213" s="304"/>
      <c r="AU213" s="304"/>
      <c r="AV213" s="304"/>
      <c r="AW213" s="304"/>
      <c r="AY213" s="304"/>
      <c r="AZ213" s="304"/>
      <c r="BA213" s="304"/>
      <c r="BB213" s="304"/>
      <c r="BC213" s="304"/>
      <c r="BD213" s="304"/>
      <c r="BE213" s="304"/>
      <c r="BF213" s="15"/>
      <c r="BG213" s="15"/>
      <c r="BH213" s="15"/>
      <c r="BI213" s="15"/>
      <c r="BJ213" s="15"/>
      <c r="BK213" s="15"/>
      <c r="BL213" s="15"/>
      <c r="BM213" s="15"/>
      <c r="BO213" s="15"/>
      <c r="BP213" s="15"/>
      <c r="BQ213" s="15"/>
      <c r="BR213" s="15"/>
      <c r="BS213" s="15"/>
      <c r="BU213" s="26"/>
      <c r="BV213" s="26"/>
      <c r="BW213" s="26"/>
      <c r="BX213" s="26"/>
      <c r="BY213" s="26"/>
      <c r="BZ213" s="26"/>
      <c r="CA213" s="26"/>
      <c r="CB213" s="26"/>
      <c r="CC213" s="26"/>
      <c r="CD213" s="26"/>
      <c r="CE213" s="26"/>
      <c r="CF213" s="26"/>
    </row>
    <row r="214" spans="1:84" s="7" customFormat="1" ht="17.25" hidden="1" customHeight="1" x14ac:dyDescent="0.25">
      <c r="B214" s="304"/>
      <c r="C214" s="15"/>
      <c r="D214" s="15"/>
      <c r="E214" s="45"/>
      <c r="F214" s="46"/>
      <c r="G214" s="47"/>
      <c r="H214" s="48"/>
      <c r="I214" s="49"/>
      <c r="J214" s="49"/>
      <c r="K214" s="50"/>
      <c r="L214" s="51"/>
      <c r="M214" s="52"/>
      <c r="N214" s="53"/>
      <c r="O214" s="49"/>
      <c r="P214" s="304"/>
      <c r="Q214" s="304"/>
      <c r="R214" s="304"/>
      <c r="S214" s="304"/>
      <c r="T214" s="304"/>
      <c r="U214" s="304"/>
      <c r="V214" s="304"/>
      <c r="W214" s="304"/>
      <c r="Y214" s="304"/>
      <c r="Z214" s="304"/>
      <c r="AA214" s="304"/>
      <c r="AB214" s="304"/>
      <c r="AC214" s="304"/>
      <c r="AD214" s="304"/>
      <c r="AE214" s="304"/>
      <c r="AF214" s="304"/>
      <c r="AG214" s="304"/>
      <c r="AH214" s="304"/>
      <c r="AI214" s="304"/>
      <c r="AJ214" s="304"/>
      <c r="AK214" s="304"/>
      <c r="AL214" s="304"/>
      <c r="AM214" s="304"/>
      <c r="AN214" s="304"/>
      <c r="AO214" s="304"/>
      <c r="AP214" s="304"/>
      <c r="AQ214" s="304"/>
      <c r="AR214" s="304"/>
      <c r="AS214" s="304"/>
      <c r="AT214" s="304"/>
      <c r="AU214" s="304"/>
      <c r="AV214" s="304"/>
      <c r="AW214" s="304"/>
      <c r="AY214" s="304"/>
      <c r="AZ214" s="304"/>
      <c r="BA214" s="304"/>
      <c r="BB214" s="304"/>
      <c r="BC214" s="304"/>
      <c r="BD214" s="304"/>
      <c r="BE214" s="304"/>
      <c r="BF214" s="15"/>
      <c r="BG214" s="15"/>
      <c r="BH214" s="15"/>
      <c r="BI214" s="15"/>
      <c r="BJ214" s="15"/>
      <c r="BK214" s="15"/>
      <c r="BL214" s="15"/>
      <c r="BM214" s="15"/>
      <c r="BO214" s="15"/>
      <c r="BP214" s="15"/>
      <c r="BQ214" s="15"/>
      <c r="BR214" s="15"/>
      <c r="BS214" s="15"/>
      <c r="BU214" s="26"/>
      <c r="BV214" s="26"/>
      <c r="BW214" s="26"/>
      <c r="BX214" s="26"/>
      <c r="BY214" s="26"/>
      <c r="BZ214" s="26"/>
      <c r="CA214" s="26"/>
      <c r="CB214" s="26"/>
      <c r="CC214" s="26"/>
      <c r="CD214" s="26"/>
      <c r="CE214" s="26"/>
      <c r="CF214" s="26"/>
    </row>
    <row r="215" spans="1:84" s="7" customFormat="1" x14ac:dyDescent="0.25">
      <c r="B215" s="304"/>
      <c r="C215" s="15"/>
      <c r="D215" s="15"/>
      <c r="E215" s="15"/>
      <c r="F215" s="26"/>
      <c r="G215" s="27"/>
      <c r="H215" s="27"/>
      <c r="I215" s="15"/>
      <c r="K215" s="304"/>
      <c r="L215" s="304"/>
      <c r="M215" s="304"/>
      <c r="P215" s="304"/>
      <c r="Q215" s="304"/>
      <c r="R215" s="304"/>
      <c r="S215" s="304"/>
      <c r="T215" s="304"/>
      <c r="U215" s="304"/>
      <c r="V215" s="304"/>
      <c r="W215" s="304"/>
      <c r="Y215" s="304"/>
      <c r="Z215" s="304"/>
      <c r="AA215" s="304"/>
      <c r="AB215" s="304"/>
      <c r="AC215" s="304"/>
      <c r="AD215" s="304"/>
      <c r="AE215" s="304"/>
      <c r="AF215" s="304"/>
      <c r="AG215" s="304"/>
      <c r="AH215" s="304"/>
      <c r="AI215" s="304"/>
      <c r="AJ215" s="304"/>
      <c r="AK215" s="304"/>
      <c r="AL215" s="304"/>
      <c r="AM215" s="304"/>
      <c r="AN215" s="304"/>
      <c r="AO215" s="304"/>
      <c r="AP215" s="304"/>
      <c r="AQ215" s="304"/>
      <c r="AR215" s="304"/>
      <c r="AS215" s="304"/>
      <c r="AT215" s="304"/>
      <c r="AU215" s="304"/>
      <c r="AV215" s="304"/>
      <c r="AW215" s="304"/>
      <c r="AY215" s="304"/>
      <c r="AZ215" s="304"/>
      <c r="BA215" s="304"/>
      <c r="BB215" s="304"/>
      <c r="BC215" s="304"/>
      <c r="BD215" s="304"/>
      <c r="BE215" s="304"/>
      <c r="BF215" s="15"/>
      <c r="BG215" s="15"/>
      <c r="BH215" s="15"/>
      <c r="BI215" s="15"/>
      <c r="BJ215" s="15"/>
      <c r="BK215" s="15"/>
      <c r="BL215" s="15"/>
      <c r="BM215" s="15"/>
      <c r="BO215" s="15"/>
      <c r="BP215" s="15"/>
      <c r="BQ215" s="15"/>
      <c r="BR215" s="15"/>
      <c r="BS215" s="15"/>
      <c r="BU215" s="26"/>
      <c r="BV215" s="26"/>
      <c r="BW215" s="26"/>
      <c r="BX215" s="26"/>
      <c r="BY215" s="26"/>
      <c r="BZ215" s="26"/>
      <c r="CA215" s="26"/>
      <c r="CB215" s="26"/>
      <c r="CC215" s="26"/>
      <c r="CD215" s="26"/>
      <c r="CE215" s="26"/>
      <c r="CF215" s="26"/>
    </row>
    <row r="216" spans="1:84" s="7" customFormat="1" ht="15.6" customHeight="1" thickBot="1" x14ac:dyDescent="0.3">
      <c r="B216" s="304"/>
      <c r="C216" s="15"/>
      <c r="D216" s="15"/>
      <c r="E216" s="15"/>
      <c r="F216" s="26"/>
      <c r="G216" s="27"/>
      <c r="H216" s="27"/>
      <c r="I216" s="15"/>
      <c r="K216" s="304"/>
      <c r="L216" s="304"/>
      <c r="M216" s="304"/>
      <c r="P216" s="304"/>
      <c r="Q216" s="304"/>
      <c r="R216" s="304"/>
      <c r="S216" s="304"/>
      <c r="T216" s="304"/>
      <c r="U216" s="304"/>
      <c r="V216" s="304"/>
      <c r="W216" s="304"/>
      <c r="Y216" s="304"/>
      <c r="Z216" s="304"/>
      <c r="AA216" s="304"/>
      <c r="AB216" s="304"/>
      <c r="AC216" s="304"/>
      <c r="AD216" s="304"/>
      <c r="AE216" s="304"/>
      <c r="AF216" s="304"/>
      <c r="AG216" s="304"/>
      <c r="AH216" s="304"/>
      <c r="AI216" s="304"/>
      <c r="AJ216" s="304"/>
      <c r="AK216" s="304"/>
      <c r="AL216" s="304"/>
      <c r="AM216" s="304"/>
      <c r="AN216" s="304"/>
      <c r="AO216" s="304"/>
      <c r="AP216" s="304"/>
      <c r="AQ216" s="304"/>
      <c r="AR216" s="304"/>
      <c r="AS216" s="304"/>
      <c r="AT216" s="304"/>
      <c r="AU216" s="304"/>
      <c r="AV216" s="304"/>
      <c r="AW216" s="304"/>
      <c r="AY216" s="304"/>
      <c r="AZ216" s="304"/>
      <c r="BA216" s="304"/>
      <c r="BB216" s="304"/>
      <c r="BC216" s="304"/>
      <c r="BD216" s="304"/>
      <c r="BE216" s="304"/>
      <c r="BF216" s="15"/>
      <c r="BG216" s="15"/>
      <c r="BH216" s="15"/>
      <c r="BI216" s="15"/>
      <c r="BJ216" s="15"/>
      <c r="BK216" s="15"/>
      <c r="BL216" s="15"/>
      <c r="BM216" s="15"/>
      <c r="BO216" s="15"/>
      <c r="BP216" s="15"/>
      <c r="BQ216" s="15"/>
      <c r="BR216" s="15"/>
      <c r="BS216" s="15"/>
      <c r="BU216" s="26"/>
      <c r="BV216" s="26"/>
      <c r="BW216" s="26"/>
      <c r="BX216" s="26"/>
      <c r="BY216" s="26"/>
      <c r="BZ216" s="26"/>
      <c r="CA216" s="26"/>
      <c r="CB216" s="26"/>
      <c r="CC216" s="26"/>
      <c r="CD216" s="26"/>
      <c r="CE216" s="26"/>
      <c r="CF216" s="26"/>
    </row>
    <row r="217" spans="1:84" s="7" customFormat="1" ht="40.5" customHeight="1" thickBot="1" x14ac:dyDescent="0.3">
      <c r="A217" s="507" t="s">
        <v>326</v>
      </c>
      <c r="B217" s="496"/>
      <c r="C217" s="496"/>
      <c r="D217" s="496"/>
      <c r="E217" s="496"/>
      <c r="F217" s="496"/>
      <c r="G217" s="496"/>
      <c r="H217" s="496"/>
      <c r="I217" s="496"/>
      <c r="J217" s="496"/>
      <c r="K217" s="496"/>
      <c r="L217" s="496"/>
      <c r="M217" s="496"/>
      <c r="N217" s="496"/>
      <c r="O217" s="497"/>
      <c r="P217" s="304"/>
      <c r="Q217" s="304"/>
      <c r="R217" s="304"/>
      <c r="S217" s="304"/>
      <c r="T217" s="304"/>
      <c r="U217" s="304"/>
      <c r="V217" s="304"/>
      <c r="W217" s="304"/>
      <c r="Y217" s="304"/>
      <c r="Z217" s="304"/>
      <c r="AA217" s="304"/>
      <c r="AB217" s="304"/>
      <c r="AC217" s="304"/>
      <c r="AD217" s="304"/>
      <c r="AE217" s="304"/>
      <c r="AF217" s="304"/>
      <c r="AG217" s="304"/>
      <c r="AH217" s="304"/>
      <c r="AI217" s="304"/>
      <c r="AJ217" s="304"/>
      <c r="AK217" s="304"/>
      <c r="AL217" s="304"/>
      <c r="AM217" s="304"/>
      <c r="AN217" s="304"/>
      <c r="AO217" s="304"/>
      <c r="AP217" s="304"/>
      <c r="AQ217" s="304"/>
      <c r="AR217" s="304"/>
      <c r="AS217" s="304"/>
      <c r="AT217" s="304"/>
      <c r="AU217" s="304"/>
      <c r="AV217" s="304"/>
      <c r="AW217" s="304"/>
      <c r="AY217" s="304"/>
      <c r="AZ217" s="304"/>
      <c r="BA217" s="304"/>
      <c r="BB217" s="304"/>
      <c r="BC217" s="304"/>
      <c r="BD217" s="304"/>
      <c r="BE217" s="304"/>
      <c r="BF217" s="15"/>
      <c r="BG217" s="15"/>
      <c r="BH217" s="15"/>
      <c r="BI217" s="15"/>
      <c r="BJ217" s="15"/>
      <c r="BK217" s="15"/>
      <c r="BL217" s="15"/>
      <c r="BM217" s="15"/>
      <c r="BO217" s="15"/>
      <c r="BP217" s="15"/>
      <c r="BQ217" s="15"/>
      <c r="BR217" s="15"/>
      <c r="BS217" s="15"/>
      <c r="BU217" s="26"/>
      <c r="BV217" s="26"/>
      <c r="BW217" s="26"/>
      <c r="BX217" s="26"/>
      <c r="BY217" s="26"/>
      <c r="BZ217" s="26"/>
      <c r="CA217" s="26"/>
      <c r="CB217" s="26"/>
      <c r="CC217" s="26"/>
      <c r="CD217" s="26"/>
      <c r="CE217" s="26"/>
      <c r="CF217" s="26"/>
    </row>
    <row r="218" spans="1:84" s="7" customFormat="1" ht="15.6" customHeight="1" x14ac:dyDescent="0.25">
      <c r="B218" s="304"/>
      <c r="C218" s="15"/>
      <c r="D218" s="15"/>
      <c r="E218" s="15"/>
      <c r="F218" s="27"/>
      <c r="G218" s="27"/>
      <c r="H218" s="27"/>
      <c r="I218" s="15"/>
      <c r="K218" s="304"/>
      <c r="L218" s="304"/>
      <c r="M218" s="304"/>
      <c r="P218" s="304"/>
      <c r="Q218" s="304"/>
      <c r="R218" s="304"/>
      <c r="S218" s="304"/>
      <c r="T218" s="304"/>
      <c r="U218" s="304"/>
      <c r="V218" s="304"/>
      <c r="W218" s="304"/>
      <c r="Y218" s="304"/>
      <c r="Z218" s="304"/>
      <c r="AA218" s="304"/>
      <c r="AB218" s="304"/>
      <c r="AC218" s="304"/>
      <c r="AD218" s="304"/>
      <c r="AE218" s="304"/>
      <c r="AF218" s="304"/>
      <c r="AG218" s="304"/>
      <c r="AH218" s="304"/>
      <c r="AI218" s="304"/>
      <c r="AJ218" s="304"/>
      <c r="AK218" s="304"/>
      <c r="AL218" s="304"/>
      <c r="AM218" s="304"/>
      <c r="AN218" s="304"/>
      <c r="AO218" s="304"/>
      <c r="AP218" s="304"/>
      <c r="AQ218" s="304"/>
      <c r="AR218" s="304"/>
      <c r="AS218" s="304"/>
      <c r="AT218" s="304"/>
      <c r="AU218" s="304"/>
      <c r="AV218" s="304"/>
      <c r="AW218" s="304"/>
      <c r="AY218" s="304"/>
      <c r="AZ218" s="304"/>
      <c r="BA218" s="304"/>
      <c r="BB218" s="304"/>
      <c r="BC218" s="304"/>
      <c r="BD218" s="304"/>
      <c r="BE218" s="304"/>
      <c r="BF218" s="15"/>
      <c r="BG218" s="15"/>
      <c r="BH218" s="15"/>
      <c r="BI218" s="15"/>
      <c r="BJ218" s="15"/>
      <c r="BK218" s="15"/>
      <c r="BL218" s="15"/>
      <c r="BM218" s="15"/>
      <c r="BO218" s="15"/>
      <c r="BP218" s="15"/>
      <c r="BQ218" s="15"/>
      <c r="BR218" s="15"/>
      <c r="BS218" s="15"/>
      <c r="BU218" s="26"/>
      <c r="BV218" s="26"/>
      <c r="BW218" s="26"/>
      <c r="BX218" s="26"/>
      <c r="BY218" s="26"/>
      <c r="BZ218" s="26"/>
      <c r="CA218" s="26"/>
      <c r="CB218" s="26"/>
      <c r="CC218" s="26"/>
      <c r="CD218" s="26"/>
      <c r="CE218" s="26"/>
      <c r="CF218" s="26"/>
    </row>
    <row r="219" spans="1:84" s="7" customFormat="1" ht="27.6" customHeight="1" x14ac:dyDescent="0.25">
      <c r="B219" s="498" t="s">
        <v>10</v>
      </c>
      <c r="C219" s="499"/>
      <c r="E219" s="486"/>
      <c r="F219" s="486"/>
      <c r="G219" s="487"/>
      <c r="H219" s="487"/>
      <c r="I219" s="486"/>
      <c r="J219" s="486"/>
      <c r="K219" s="486"/>
      <c r="L219" s="486"/>
      <c r="M219" s="304"/>
      <c r="P219" s="304"/>
      <c r="Q219" s="304"/>
      <c r="R219" s="304"/>
      <c r="S219" s="304"/>
      <c r="T219" s="304"/>
      <c r="U219" s="304"/>
      <c r="V219" s="304"/>
      <c r="W219" s="304"/>
      <c r="Y219" s="304"/>
      <c r="Z219" s="304"/>
      <c r="AA219" s="304"/>
      <c r="AB219" s="304"/>
      <c r="AC219" s="304"/>
      <c r="AD219" s="304"/>
      <c r="AE219" s="304"/>
      <c r="AF219" s="304"/>
      <c r="AG219" s="304"/>
      <c r="AH219" s="304"/>
      <c r="AI219" s="304"/>
      <c r="AJ219" s="304"/>
      <c r="AK219" s="304"/>
      <c r="AL219" s="304"/>
      <c r="AM219" s="304"/>
      <c r="AN219" s="304"/>
      <c r="AO219" s="304"/>
      <c r="AP219" s="304"/>
      <c r="AQ219" s="304"/>
      <c r="AR219" s="304"/>
      <c r="AS219" s="304"/>
      <c r="AT219" s="304"/>
      <c r="AU219" s="304"/>
      <c r="AV219" s="304"/>
      <c r="AW219" s="304"/>
      <c r="AY219" s="304"/>
      <c r="AZ219" s="304"/>
      <c r="BA219" s="304"/>
      <c r="BB219" s="304"/>
      <c r="BC219" s="304"/>
      <c r="BD219" s="304"/>
      <c r="BE219" s="304"/>
      <c r="BF219" s="15"/>
      <c r="BG219" s="15"/>
      <c r="BH219" s="15"/>
      <c r="BI219" s="15"/>
      <c r="BJ219" s="15"/>
      <c r="BK219" s="15"/>
      <c r="BL219" s="15"/>
      <c r="BM219" s="15"/>
      <c r="BO219" s="15"/>
      <c r="BP219" s="15"/>
      <c r="BQ219" s="15"/>
      <c r="BR219" s="15"/>
      <c r="BS219" s="15"/>
      <c r="BU219" s="26"/>
      <c r="BV219" s="26"/>
      <c r="BW219" s="26"/>
      <c r="BX219" s="26"/>
      <c r="BY219" s="26"/>
      <c r="BZ219" s="26"/>
      <c r="CA219" s="26"/>
      <c r="CB219" s="26"/>
      <c r="CC219" s="26"/>
      <c r="CD219" s="26"/>
      <c r="CE219" s="26"/>
      <c r="CF219" s="26"/>
    </row>
    <row r="220" spans="1:84" s="7" customFormat="1" ht="51.6" customHeight="1" x14ac:dyDescent="0.25">
      <c r="B220" s="303" t="s">
        <v>27</v>
      </c>
      <c r="C220" s="303" t="s">
        <v>77</v>
      </c>
      <c r="D220" s="8" t="s">
        <v>76</v>
      </c>
      <c r="E220" s="11" t="s">
        <v>34</v>
      </c>
      <c r="F220" s="11" t="s">
        <v>36</v>
      </c>
      <c r="G220" s="12" t="s">
        <v>37</v>
      </c>
      <c r="H220" s="12" t="s">
        <v>35</v>
      </c>
      <c r="I220" s="281" t="s">
        <v>411</v>
      </c>
      <c r="J220" s="281" t="s">
        <v>409</v>
      </c>
      <c r="K220" s="281" t="s">
        <v>410</v>
      </c>
      <c r="L220" s="304"/>
      <c r="M220" s="304"/>
      <c r="P220" s="304"/>
      <c r="Q220" s="304"/>
      <c r="R220" s="304"/>
      <c r="S220" s="304"/>
      <c r="T220" s="304"/>
      <c r="U220" s="304"/>
      <c r="V220" s="304"/>
      <c r="W220" s="304"/>
      <c r="Y220" s="304"/>
      <c r="Z220" s="304"/>
      <c r="AA220" s="304"/>
      <c r="AB220" s="304"/>
      <c r="AC220" s="304"/>
      <c r="AD220" s="304"/>
      <c r="AE220" s="304"/>
      <c r="AF220" s="304"/>
      <c r="AG220" s="304"/>
      <c r="AH220" s="304"/>
      <c r="AI220" s="304"/>
      <c r="AJ220" s="304"/>
      <c r="AK220" s="304"/>
      <c r="AL220" s="304"/>
      <c r="AM220" s="304"/>
      <c r="AN220" s="304"/>
      <c r="AO220" s="304"/>
      <c r="AP220" s="304"/>
      <c r="AQ220" s="304"/>
      <c r="AR220" s="304"/>
      <c r="AS220" s="304"/>
      <c r="AT220" s="304"/>
      <c r="AU220" s="304"/>
      <c r="AV220" s="304"/>
      <c r="AW220" s="304"/>
      <c r="AY220" s="304"/>
      <c r="AZ220" s="304"/>
      <c r="BA220" s="304"/>
      <c r="BB220" s="304"/>
      <c r="BC220" s="304"/>
      <c r="BD220" s="304"/>
      <c r="BE220" s="304"/>
      <c r="BF220" s="15"/>
      <c r="BG220" s="15"/>
      <c r="BH220" s="15"/>
      <c r="BI220" s="15"/>
      <c r="BJ220" s="15"/>
      <c r="BK220" s="15"/>
      <c r="BL220" s="15"/>
      <c r="BM220" s="15"/>
      <c r="BO220" s="15"/>
      <c r="BP220" s="15"/>
      <c r="BQ220" s="15"/>
      <c r="BR220" s="15"/>
      <c r="BS220" s="15"/>
      <c r="BU220" s="26"/>
      <c r="BV220" s="26"/>
      <c r="BW220" s="26"/>
      <c r="BX220" s="26"/>
      <c r="BY220" s="26"/>
      <c r="BZ220" s="26"/>
      <c r="CA220" s="26"/>
      <c r="CB220" s="26"/>
      <c r="CC220" s="26"/>
      <c r="CD220" s="26"/>
      <c r="CE220" s="26"/>
      <c r="CF220" s="26"/>
    </row>
    <row r="221" spans="1:84" s="7" customFormat="1" ht="216.75" customHeight="1" x14ac:dyDescent="0.25">
      <c r="B221" s="488" t="s">
        <v>138</v>
      </c>
      <c r="C221" s="502" t="s">
        <v>374</v>
      </c>
      <c r="D221" s="502" t="s">
        <v>343</v>
      </c>
      <c r="E221" s="502" t="s">
        <v>344</v>
      </c>
      <c r="F221" s="502" t="s">
        <v>345</v>
      </c>
      <c r="G221" s="233"/>
      <c r="H221" s="13"/>
      <c r="I221" s="510" t="s">
        <v>375</v>
      </c>
      <c r="J221" s="510" t="s">
        <v>376</v>
      </c>
      <c r="K221" s="510" t="s">
        <v>350</v>
      </c>
      <c r="M221" s="304"/>
      <c r="P221" s="304"/>
      <c r="Q221" s="304"/>
      <c r="R221" s="304"/>
      <c r="S221" s="304"/>
      <c r="T221" s="304"/>
      <c r="U221" s="304"/>
      <c r="V221" s="304"/>
      <c r="W221" s="304"/>
      <c r="Y221" s="304"/>
      <c r="Z221" s="304"/>
      <c r="AA221" s="304"/>
      <c r="AB221" s="304"/>
      <c r="AC221" s="304"/>
      <c r="AD221" s="304"/>
      <c r="AE221" s="304"/>
      <c r="AF221" s="304"/>
      <c r="AG221" s="304"/>
      <c r="AH221" s="304"/>
      <c r="AI221" s="304"/>
      <c r="AJ221" s="304"/>
      <c r="AK221" s="304"/>
      <c r="AL221" s="304"/>
      <c r="AM221" s="304"/>
      <c r="AN221" s="304"/>
      <c r="AO221" s="304"/>
      <c r="AP221" s="304"/>
      <c r="AQ221" s="304"/>
      <c r="AR221" s="304"/>
      <c r="AS221" s="304"/>
      <c r="AT221" s="304"/>
      <c r="AU221" s="304"/>
      <c r="AV221" s="304"/>
      <c r="AW221" s="304"/>
      <c r="AY221" s="304"/>
      <c r="AZ221" s="304"/>
      <c r="BA221" s="304"/>
      <c r="BB221" s="304"/>
      <c r="BC221" s="304"/>
      <c r="BD221" s="304"/>
      <c r="BE221" s="304"/>
      <c r="BF221" s="15"/>
      <c r="BG221" s="15"/>
      <c r="BH221" s="15"/>
      <c r="BI221" s="15"/>
      <c r="BJ221" s="15"/>
      <c r="BK221" s="15"/>
      <c r="BL221" s="15"/>
      <c r="BM221" s="15"/>
      <c r="BO221" s="15"/>
      <c r="BP221" s="15"/>
      <c r="BQ221" s="15"/>
      <c r="BR221" s="15"/>
      <c r="BS221" s="15"/>
      <c r="BU221" s="26"/>
      <c r="BV221" s="26"/>
      <c r="BW221" s="26"/>
      <c r="BX221" s="26"/>
      <c r="BY221" s="26"/>
      <c r="BZ221" s="26"/>
      <c r="CA221" s="26"/>
      <c r="CB221" s="26"/>
      <c r="CC221" s="26"/>
      <c r="CD221" s="26"/>
      <c r="CE221" s="26"/>
      <c r="CF221" s="26"/>
    </row>
    <row r="222" spans="1:84" s="7" customFormat="1" ht="216.75" customHeight="1" x14ac:dyDescent="0.25">
      <c r="B222" s="513"/>
      <c r="C222" s="502"/>
      <c r="D222" s="502"/>
      <c r="E222" s="502"/>
      <c r="F222" s="502"/>
      <c r="I222" s="511"/>
      <c r="J222" s="511"/>
      <c r="K222" s="511"/>
      <c r="M222" s="304"/>
      <c r="P222" s="304"/>
      <c r="Q222" s="304"/>
      <c r="R222" s="304"/>
      <c r="S222" s="304"/>
      <c r="T222" s="304"/>
      <c r="U222" s="304"/>
      <c r="V222" s="304"/>
      <c r="W222" s="304"/>
      <c r="Y222" s="304"/>
      <c r="Z222" s="304"/>
      <c r="AA222" s="304"/>
      <c r="AB222" s="304"/>
      <c r="AC222" s="304"/>
      <c r="AD222" s="304"/>
      <c r="AE222" s="304"/>
      <c r="AF222" s="304"/>
      <c r="AG222" s="304"/>
      <c r="AH222" s="304"/>
      <c r="AI222" s="304"/>
      <c r="AJ222" s="304"/>
      <c r="AK222" s="304"/>
      <c r="AL222" s="304"/>
      <c r="AM222" s="304"/>
      <c r="AN222" s="304"/>
      <c r="AO222" s="304"/>
      <c r="AP222" s="304"/>
      <c r="AQ222" s="304"/>
      <c r="AR222" s="304"/>
      <c r="AS222" s="304"/>
      <c r="AT222" s="304"/>
      <c r="AU222" s="304"/>
      <c r="AV222" s="304"/>
      <c r="AW222" s="304"/>
      <c r="AY222" s="304"/>
      <c r="AZ222" s="304"/>
      <c r="BA222" s="304"/>
      <c r="BB222" s="304"/>
      <c r="BC222" s="304"/>
      <c r="BD222" s="304"/>
      <c r="BE222" s="304"/>
      <c r="BF222" s="15"/>
      <c r="BG222" s="15"/>
      <c r="BH222" s="15"/>
      <c r="BI222" s="15"/>
      <c r="BJ222" s="15"/>
      <c r="BK222" s="15"/>
      <c r="BL222" s="15"/>
      <c r="BM222" s="15"/>
      <c r="BO222" s="15"/>
      <c r="BP222" s="15"/>
      <c r="BQ222" s="15"/>
      <c r="BR222" s="15"/>
      <c r="BS222" s="15"/>
      <c r="BU222" s="26"/>
      <c r="BV222" s="26"/>
      <c r="BW222" s="26"/>
      <c r="BX222" s="26"/>
      <c r="BY222" s="26"/>
      <c r="BZ222" s="26"/>
      <c r="CA222" s="26"/>
      <c r="CB222" s="26"/>
      <c r="CC222" s="26"/>
      <c r="CD222" s="26"/>
      <c r="CE222" s="26"/>
      <c r="CF222" s="26"/>
    </row>
    <row r="223" spans="1:84" s="7" customFormat="1" ht="65.25" customHeight="1" x14ac:dyDescent="0.25">
      <c r="B223" s="489"/>
      <c r="C223" s="502"/>
      <c r="D223" s="502"/>
      <c r="E223" s="502"/>
      <c r="F223" s="502"/>
      <c r="M223" s="304"/>
      <c r="P223" s="304"/>
      <c r="Q223" s="304"/>
      <c r="R223" s="304"/>
      <c r="S223" s="304"/>
      <c r="T223" s="304"/>
      <c r="U223" s="304"/>
      <c r="V223" s="304"/>
      <c r="W223" s="304"/>
      <c r="Y223" s="304"/>
      <c r="Z223" s="304"/>
      <c r="AA223" s="304"/>
      <c r="AB223" s="304"/>
      <c r="AC223" s="304"/>
      <c r="AD223" s="304"/>
      <c r="AE223" s="304"/>
      <c r="AF223" s="304"/>
      <c r="AG223" s="304"/>
      <c r="AH223" s="304"/>
      <c r="AI223" s="304"/>
      <c r="AJ223" s="304"/>
      <c r="AK223" s="304"/>
      <c r="AL223" s="304"/>
      <c r="AM223" s="304"/>
      <c r="AN223" s="304"/>
      <c r="AO223" s="304"/>
      <c r="AP223" s="304"/>
      <c r="AQ223" s="304"/>
      <c r="AR223" s="304"/>
      <c r="AS223" s="304"/>
      <c r="AT223" s="304"/>
      <c r="AU223" s="304"/>
      <c r="AV223" s="304"/>
      <c r="AW223" s="304"/>
      <c r="AY223" s="304"/>
      <c r="AZ223" s="304"/>
      <c r="BA223" s="304"/>
      <c r="BB223" s="304"/>
      <c r="BC223" s="304"/>
      <c r="BD223" s="304"/>
      <c r="BE223" s="304"/>
      <c r="BF223" s="15"/>
      <c r="BG223" s="15"/>
      <c r="BH223" s="15"/>
      <c r="BI223" s="15"/>
      <c r="BJ223" s="15"/>
      <c r="BK223" s="15"/>
      <c r="BL223" s="15"/>
      <c r="BM223" s="15"/>
      <c r="BO223" s="15"/>
      <c r="BP223" s="15"/>
      <c r="BQ223" s="15"/>
      <c r="BR223" s="15"/>
      <c r="BS223" s="15"/>
      <c r="BU223" s="26"/>
      <c r="BV223" s="26"/>
      <c r="BW223" s="26"/>
      <c r="BX223" s="26"/>
      <c r="BY223" s="26"/>
      <c r="BZ223" s="26"/>
      <c r="CA223" s="26"/>
      <c r="CB223" s="26"/>
      <c r="CC223" s="26"/>
      <c r="CD223" s="26"/>
      <c r="CE223" s="26"/>
      <c r="CF223" s="26"/>
    </row>
    <row r="224" spans="1:84" s="7" customFormat="1" ht="12.75" customHeight="1" x14ac:dyDescent="0.25">
      <c r="B224" s="304"/>
      <c r="C224" s="15"/>
      <c r="D224" s="183" t="s">
        <v>313</v>
      </c>
      <c r="E224" s="120" t="s">
        <v>298</v>
      </c>
      <c r="F224" s="26"/>
      <c r="G224" s="27"/>
      <c r="H224" s="27"/>
      <c r="I224" s="15"/>
      <c r="K224" s="304"/>
      <c r="L224" s="304"/>
      <c r="M224" s="304"/>
      <c r="P224" s="304"/>
      <c r="Q224" s="304"/>
      <c r="R224" s="304"/>
      <c r="S224" s="304"/>
      <c r="T224" s="304"/>
      <c r="U224" s="304"/>
      <c r="V224" s="304"/>
      <c r="W224" s="304"/>
      <c r="Y224" s="304"/>
      <c r="Z224" s="304"/>
      <c r="AA224" s="304"/>
      <c r="AB224" s="304"/>
      <c r="AC224" s="304"/>
      <c r="AD224" s="304"/>
      <c r="AE224" s="304"/>
      <c r="AF224" s="304"/>
      <c r="AG224" s="304"/>
      <c r="AH224" s="304"/>
      <c r="AI224" s="304"/>
      <c r="AJ224" s="304"/>
      <c r="AK224" s="304"/>
      <c r="AL224" s="304"/>
      <c r="AM224" s="304"/>
      <c r="AN224" s="304"/>
      <c r="AO224" s="304"/>
      <c r="AP224" s="304"/>
      <c r="AQ224" s="304"/>
      <c r="AR224" s="304"/>
      <c r="AS224" s="304"/>
      <c r="AT224" s="304"/>
      <c r="AU224" s="304"/>
      <c r="AV224" s="304"/>
      <c r="AW224" s="304"/>
      <c r="AY224" s="304"/>
      <c r="AZ224" s="304"/>
      <c r="BA224" s="304"/>
      <c r="BB224" s="304"/>
      <c r="BC224" s="304"/>
      <c r="BD224" s="304"/>
      <c r="BE224" s="304"/>
      <c r="BF224" s="15"/>
      <c r="BG224" s="15"/>
      <c r="BH224" s="15"/>
      <c r="BI224" s="15"/>
      <c r="BJ224" s="15"/>
      <c r="BK224" s="15"/>
      <c r="BL224" s="15"/>
      <c r="BM224" s="15"/>
      <c r="BO224" s="15"/>
      <c r="BP224" s="15"/>
      <c r="BQ224" s="15"/>
      <c r="BR224" s="15"/>
      <c r="BS224" s="15"/>
      <c r="BU224" s="26"/>
      <c r="BV224" s="26"/>
      <c r="BW224" s="26"/>
      <c r="BX224" s="26"/>
      <c r="BY224" s="26"/>
      <c r="BZ224" s="26"/>
      <c r="CA224" s="26"/>
      <c r="CB224" s="26"/>
      <c r="CC224" s="26"/>
      <c r="CD224" s="26"/>
      <c r="CE224" s="26"/>
      <c r="CF224" s="26"/>
    </row>
    <row r="225" spans="1:84" s="7" customFormat="1" ht="17.25" customHeight="1" x14ac:dyDescent="0.25">
      <c r="B225" s="304"/>
      <c r="C225" s="15"/>
      <c r="D225" s="232" t="s">
        <v>297</v>
      </c>
      <c r="E225" s="15"/>
      <c r="F225" s="26"/>
      <c r="G225" s="27"/>
      <c r="H225" s="27"/>
      <c r="I225" s="15"/>
      <c r="K225" s="304"/>
      <c r="L225" s="304"/>
      <c r="M225" s="304"/>
      <c r="P225" s="304"/>
      <c r="Q225" s="304"/>
      <c r="R225" s="304"/>
      <c r="S225" s="304"/>
      <c r="T225" s="304"/>
      <c r="U225" s="304"/>
      <c r="V225" s="304"/>
      <c r="W225" s="304"/>
      <c r="Y225" s="304"/>
      <c r="Z225" s="304"/>
      <c r="AA225" s="304"/>
      <c r="AB225" s="304"/>
      <c r="AC225" s="304"/>
      <c r="AD225" s="304"/>
      <c r="AE225" s="304"/>
      <c r="AF225" s="304"/>
      <c r="AG225" s="304"/>
      <c r="AH225" s="304"/>
      <c r="AI225" s="304"/>
      <c r="AJ225" s="304"/>
      <c r="AK225" s="304"/>
      <c r="AL225" s="304"/>
      <c r="AM225" s="304"/>
      <c r="AN225" s="304"/>
      <c r="AO225" s="304"/>
      <c r="AP225" s="304"/>
      <c r="AQ225" s="304"/>
      <c r="AR225" s="304"/>
      <c r="AS225" s="304"/>
      <c r="AT225" s="304"/>
      <c r="AU225" s="304"/>
      <c r="AV225" s="304"/>
      <c r="AW225" s="304"/>
      <c r="AY225" s="304"/>
      <c r="AZ225" s="304"/>
      <c r="BA225" s="304"/>
      <c r="BB225" s="304"/>
      <c r="BC225" s="304"/>
      <c r="BD225" s="304"/>
      <c r="BE225" s="304"/>
      <c r="BF225" s="15"/>
      <c r="BG225" s="15"/>
      <c r="BH225" s="15"/>
      <c r="BI225" s="15"/>
      <c r="BJ225" s="15"/>
      <c r="BK225" s="15"/>
      <c r="BL225" s="15"/>
      <c r="BM225" s="15"/>
      <c r="BO225" s="15"/>
      <c r="BP225" s="15"/>
      <c r="BQ225" s="15"/>
      <c r="BR225" s="15"/>
      <c r="BS225" s="15"/>
      <c r="BU225" s="26"/>
      <c r="BV225" s="26"/>
      <c r="BW225" s="26"/>
      <c r="BX225" s="26"/>
      <c r="BY225" s="26"/>
      <c r="BZ225" s="26"/>
      <c r="CA225" s="26"/>
      <c r="CB225" s="26"/>
      <c r="CC225" s="26"/>
      <c r="CD225" s="26"/>
      <c r="CE225" s="26"/>
      <c r="CF225" s="26"/>
    </row>
    <row r="226" spans="1:84" s="7" customFormat="1" ht="15" customHeight="1" x14ac:dyDescent="0.25">
      <c r="D226" s="141" t="s">
        <v>294</v>
      </c>
      <c r="E226" s="512" t="s">
        <v>10</v>
      </c>
      <c r="F226" s="512"/>
      <c r="G226" s="463" t="s">
        <v>11</v>
      </c>
      <c r="H226" s="464"/>
      <c r="I226" s="465"/>
      <c r="J226" s="466" t="s">
        <v>12</v>
      </c>
      <c r="K226" s="467"/>
      <c r="L226" s="467"/>
      <c r="M226" s="467"/>
      <c r="N226" s="467"/>
      <c r="O226" s="468"/>
      <c r="P226" s="304"/>
      <c r="Q226" s="304"/>
      <c r="R226" s="304"/>
      <c r="S226" s="304"/>
      <c r="T226" s="304"/>
      <c r="U226" s="304"/>
      <c r="V226" s="304"/>
      <c r="W226" s="304"/>
      <c r="Y226" s="304"/>
      <c r="Z226" s="304"/>
      <c r="AA226" s="304"/>
      <c r="AB226" s="304"/>
      <c r="AC226" s="304"/>
      <c r="AD226" s="304"/>
      <c r="AE226" s="304"/>
      <c r="AF226" s="304"/>
      <c r="AG226" s="304"/>
      <c r="AH226" s="304"/>
      <c r="AI226" s="304"/>
      <c r="AJ226" s="304"/>
      <c r="AK226" s="304"/>
      <c r="AL226" s="304"/>
      <c r="AM226" s="304"/>
      <c r="AN226" s="304"/>
      <c r="AO226" s="304"/>
      <c r="AP226" s="304"/>
      <c r="AQ226" s="304"/>
      <c r="AR226" s="304"/>
      <c r="AS226" s="304"/>
      <c r="AT226" s="304"/>
      <c r="AU226" s="304"/>
      <c r="AV226" s="304"/>
      <c r="AW226" s="304"/>
      <c r="AY226" s="304"/>
      <c r="AZ226" s="304"/>
      <c r="BA226" s="304"/>
      <c r="BB226" s="304"/>
      <c r="BC226" s="304"/>
      <c r="BD226" s="304"/>
      <c r="BE226" s="304"/>
      <c r="BF226" s="15"/>
      <c r="BG226" s="15"/>
      <c r="BH226" s="15"/>
      <c r="BI226" s="15"/>
      <c r="BJ226" s="15"/>
      <c r="BK226" s="15"/>
      <c r="BL226" s="15"/>
      <c r="BM226" s="15"/>
      <c r="BO226" s="15"/>
      <c r="BP226" s="15"/>
      <c r="BQ226" s="15"/>
      <c r="BR226" s="15"/>
      <c r="BS226" s="15"/>
      <c r="BU226" s="26"/>
      <c r="BV226" s="26"/>
      <c r="BW226" s="26"/>
      <c r="BX226" s="26"/>
      <c r="BY226" s="26"/>
      <c r="BZ226" s="26"/>
      <c r="CA226" s="26"/>
      <c r="CB226" s="26"/>
      <c r="CC226" s="26"/>
      <c r="CD226" s="26"/>
      <c r="CE226" s="26"/>
      <c r="CF226" s="26"/>
    </row>
    <row r="227" spans="1:84" s="7" customFormat="1" ht="57.6" hidden="1" customHeight="1" x14ac:dyDescent="0.25">
      <c r="B227" s="8" t="s">
        <v>0</v>
      </c>
      <c r="C227" s="8" t="s">
        <v>1</v>
      </c>
      <c r="D227" s="8" t="s">
        <v>295</v>
      </c>
      <c r="E227" s="303" t="s">
        <v>23</v>
      </c>
      <c r="F227" s="303" t="s">
        <v>24</v>
      </c>
      <c r="G227" s="316" t="s">
        <v>6</v>
      </c>
      <c r="H227" s="316" t="s">
        <v>5</v>
      </c>
      <c r="I227" s="316" t="s">
        <v>14</v>
      </c>
      <c r="J227" s="110" t="s">
        <v>7</v>
      </c>
      <c r="K227" s="24" t="s">
        <v>90</v>
      </c>
      <c r="L227" s="24" t="s">
        <v>93</v>
      </c>
      <c r="M227" s="110" t="s">
        <v>9</v>
      </c>
      <c r="N227" s="110" t="s">
        <v>13</v>
      </c>
      <c r="O227" s="110" t="s">
        <v>8</v>
      </c>
      <c r="P227" s="304"/>
      <c r="Q227" s="304"/>
      <c r="R227" s="304"/>
      <c r="S227" s="304"/>
      <c r="T227" s="304"/>
      <c r="U227" s="304"/>
      <c r="V227" s="304"/>
      <c r="W227" s="304"/>
      <c r="Y227" s="304"/>
      <c r="Z227" s="304"/>
      <c r="AA227" s="304"/>
      <c r="AB227" s="304"/>
      <c r="AC227" s="304"/>
      <c r="AD227" s="304"/>
      <c r="AE227" s="304"/>
      <c r="AF227" s="304"/>
      <c r="AG227" s="304"/>
      <c r="AH227" s="304"/>
      <c r="AI227" s="304"/>
      <c r="AJ227" s="304"/>
      <c r="AK227" s="304"/>
      <c r="AL227" s="304"/>
      <c r="AM227" s="304"/>
      <c r="AN227" s="304"/>
      <c r="AO227" s="304"/>
      <c r="AP227" s="304"/>
      <c r="AQ227" s="304"/>
      <c r="AR227" s="304"/>
      <c r="AS227" s="304"/>
      <c r="AT227" s="304"/>
      <c r="AU227" s="304"/>
      <c r="AV227" s="304"/>
      <c r="AW227" s="304"/>
      <c r="AY227" s="304"/>
      <c r="AZ227" s="304"/>
      <c r="BA227" s="304"/>
      <c r="BB227" s="304"/>
      <c r="BC227" s="304"/>
      <c r="BD227" s="304"/>
      <c r="BE227" s="304"/>
      <c r="BF227" s="15"/>
      <c r="BG227" s="15"/>
      <c r="BH227" s="15"/>
      <c r="BI227" s="15"/>
      <c r="BJ227" s="15"/>
      <c r="BK227" s="15"/>
      <c r="BL227" s="15"/>
      <c r="BM227" s="15"/>
      <c r="BO227" s="15"/>
      <c r="BP227" s="15"/>
      <c r="BQ227" s="15"/>
      <c r="BR227" s="15"/>
      <c r="BS227" s="15"/>
      <c r="BU227" s="26"/>
      <c r="BV227" s="26"/>
      <c r="BW227" s="26"/>
      <c r="BX227" s="26"/>
      <c r="BY227" s="26"/>
      <c r="BZ227" s="26"/>
      <c r="CA227" s="26"/>
      <c r="CB227" s="26"/>
      <c r="CC227" s="26"/>
      <c r="CD227" s="26"/>
      <c r="CE227" s="26"/>
      <c r="CF227" s="26"/>
    </row>
    <row r="228" spans="1:84" s="7" customFormat="1" ht="133.5" hidden="1" customHeight="1" x14ac:dyDescent="0.25">
      <c r="B228" s="8" t="s">
        <v>18</v>
      </c>
      <c r="C228" s="257" t="s">
        <v>327</v>
      </c>
      <c r="D228" s="169" t="s">
        <v>296</v>
      </c>
      <c r="E228" s="14">
        <v>2009</v>
      </c>
      <c r="F228" s="17">
        <v>1</v>
      </c>
      <c r="G228" s="18">
        <v>1</v>
      </c>
      <c r="H228" s="41" t="s">
        <v>104</v>
      </c>
      <c r="I228" s="19" t="s">
        <v>105</v>
      </c>
      <c r="J228" s="22" t="s">
        <v>101</v>
      </c>
      <c r="K228" s="33">
        <v>1</v>
      </c>
      <c r="L228" s="44" t="s">
        <v>97</v>
      </c>
      <c r="M228" s="22" t="s">
        <v>102</v>
      </c>
      <c r="N228" s="43" t="s">
        <v>103</v>
      </c>
      <c r="O228" s="21"/>
      <c r="P228" s="304"/>
      <c r="Q228" s="304"/>
      <c r="R228" s="304"/>
      <c r="S228" s="304"/>
      <c r="T228" s="304"/>
      <c r="U228" s="304"/>
      <c r="V228" s="304"/>
      <c r="W228" s="304"/>
      <c r="Y228" s="304"/>
      <c r="Z228" s="304"/>
      <c r="AA228" s="304"/>
      <c r="AB228" s="304"/>
      <c r="AC228" s="304"/>
      <c r="AD228" s="304"/>
      <c r="AE228" s="304"/>
      <c r="AF228" s="304"/>
      <c r="AG228" s="304"/>
      <c r="AH228" s="304"/>
      <c r="AI228" s="304"/>
      <c r="AJ228" s="304"/>
      <c r="AK228" s="304"/>
      <c r="AL228" s="304"/>
      <c r="AM228" s="304"/>
      <c r="AN228" s="304"/>
      <c r="AO228" s="304"/>
      <c r="AP228" s="304"/>
      <c r="AQ228" s="304"/>
      <c r="AR228" s="304"/>
      <c r="AS228" s="304"/>
      <c r="AT228" s="304"/>
      <c r="AU228" s="304"/>
      <c r="AV228" s="304"/>
      <c r="AW228" s="304"/>
      <c r="AY228" s="304"/>
      <c r="AZ228" s="304"/>
      <c r="BA228" s="304"/>
      <c r="BB228" s="304"/>
      <c r="BC228" s="304"/>
      <c r="BD228" s="304"/>
      <c r="BE228" s="304"/>
      <c r="BF228" s="15"/>
      <c r="BG228" s="15"/>
      <c r="BH228" s="15"/>
      <c r="BI228" s="15"/>
      <c r="BJ228" s="15"/>
      <c r="BK228" s="15"/>
      <c r="BL228" s="15"/>
      <c r="BM228" s="15"/>
      <c r="BO228" s="15"/>
      <c r="BP228" s="15"/>
      <c r="BQ228" s="15"/>
      <c r="BR228" s="15"/>
      <c r="BS228" s="15"/>
      <c r="BU228" s="26"/>
      <c r="BV228" s="26"/>
      <c r="BW228" s="26"/>
      <c r="BX228" s="26"/>
      <c r="BY228" s="26"/>
      <c r="BZ228" s="26"/>
      <c r="CA228" s="26"/>
      <c r="CB228" s="26"/>
      <c r="CC228" s="26"/>
      <c r="CD228" s="26"/>
      <c r="CE228" s="26"/>
      <c r="CF228" s="26"/>
    </row>
    <row r="229" spans="1:84" s="7" customFormat="1" ht="97.5" hidden="1" customHeight="1" x14ac:dyDescent="0.25">
      <c r="B229" s="8" t="s">
        <v>18</v>
      </c>
      <c r="C229" s="257" t="s">
        <v>327</v>
      </c>
      <c r="D229" s="169" t="s">
        <v>25</v>
      </c>
      <c r="E229" s="14">
        <v>2010</v>
      </c>
      <c r="F229" s="17">
        <v>1</v>
      </c>
      <c r="G229" s="18">
        <v>1</v>
      </c>
      <c r="H229" s="41" t="s">
        <v>107</v>
      </c>
      <c r="I229" s="19" t="s">
        <v>106</v>
      </c>
      <c r="J229" s="22" t="s">
        <v>101</v>
      </c>
      <c r="K229" s="33">
        <v>1</v>
      </c>
      <c r="L229" s="44" t="s">
        <v>97</v>
      </c>
      <c r="M229" s="22" t="s">
        <v>102</v>
      </c>
      <c r="N229" s="43" t="s">
        <v>103</v>
      </c>
      <c r="O229" s="21"/>
      <c r="P229" s="304"/>
      <c r="Q229" s="304"/>
      <c r="R229" s="304"/>
      <c r="S229" s="304"/>
      <c r="T229" s="304"/>
      <c r="U229" s="304"/>
      <c r="V229" s="304"/>
      <c r="W229" s="304"/>
      <c r="Y229" s="304"/>
      <c r="Z229" s="304"/>
      <c r="AA229" s="304"/>
      <c r="AB229" s="304"/>
      <c r="AC229" s="304"/>
      <c r="AD229" s="304"/>
      <c r="AE229" s="304"/>
      <c r="AF229" s="304"/>
      <c r="AG229" s="304"/>
      <c r="AH229" s="304"/>
      <c r="AI229" s="304"/>
      <c r="AJ229" s="304"/>
      <c r="AK229" s="304"/>
      <c r="AL229" s="304"/>
      <c r="AM229" s="304"/>
      <c r="AN229" s="304"/>
      <c r="AO229" s="304"/>
      <c r="AP229" s="304"/>
      <c r="AQ229" s="304"/>
      <c r="AR229" s="304"/>
      <c r="AS229" s="304"/>
      <c r="AT229" s="304"/>
      <c r="AU229" s="304"/>
      <c r="AV229" s="304"/>
      <c r="AW229" s="304"/>
      <c r="AY229" s="304"/>
      <c r="AZ229" s="304"/>
      <c r="BA229" s="304"/>
      <c r="BB229" s="304"/>
      <c r="BC229" s="304"/>
      <c r="BD229" s="304"/>
      <c r="BE229" s="304"/>
      <c r="BF229" s="15"/>
      <c r="BG229" s="15"/>
      <c r="BH229" s="15"/>
      <c r="BI229" s="15"/>
      <c r="BJ229" s="15"/>
      <c r="BK229" s="15"/>
      <c r="BL229" s="15"/>
      <c r="BM229" s="15"/>
      <c r="BO229" s="15"/>
      <c r="BP229" s="15"/>
      <c r="BQ229" s="15"/>
      <c r="BR229" s="15"/>
      <c r="BS229" s="15"/>
      <c r="BU229" s="26"/>
      <c r="BV229" s="26"/>
      <c r="BW229" s="26"/>
      <c r="BX229" s="26"/>
      <c r="BY229" s="26"/>
      <c r="BZ229" s="26"/>
      <c r="CA229" s="26"/>
      <c r="CB229" s="26"/>
      <c r="CC229" s="26"/>
      <c r="CD229" s="26"/>
      <c r="CE229" s="26"/>
      <c r="CF229" s="26"/>
    </row>
    <row r="230" spans="1:84" s="7" customFormat="1" ht="102.75" hidden="1" customHeight="1" x14ac:dyDescent="0.25">
      <c r="B230" s="8" t="s">
        <v>18</v>
      </c>
      <c r="C230" s="257" t="s">
        <v>327</v>
      </c>
      <c r="D230" s="169" t="s">
        <v>25</v>
      </c>
      <c r="E230" s="14">
        <v>2011</v>
      </c>
      <c r="F230" s="17">
        <v>1</v>
      </c>
      <c r="G230" s="18">
        <v>1</v>
      </c>
      <c r="H230" s="41" t="s">
        <v>108</v>
      </c>
      <c r="I230" s="19" t="s">
        <v>109</v>
      </c>
      <c r="J230" s="22" t="s">
        <v>101</v>
      </c>
      <c r="K230" s="33">
        <v>1</v>
      </c>
      <c r="L230" s="44" t="s">
        <v>97</v>
      </c>
      <c r="M230" s="22" t="s">
        <v>102</v>
      </c>
      <c r="N230" s="43" t="s">
        <v>103</v>
      </c>
      <c r="O230" s="22" t="s">
        <v>92</v>
      </c>
      <c r="P230" s="304"/>
      <c r="Q230" s="304"/>
      <c r="R230" s="304"/>
      <c r="S230" s="304"/>
      <c r="T230" s="304"/>
      <c r="U230" s="304"/>
      <c r="V230" s="304"/>
      <c r="W230" s="304"/>
      <c r="Y230" s="304"/>
      <c r="Z230" s="304"/>
      <c r="AA230" s="304"/>
      <c r="AB230" s="304"/>
      <c r="AC230" s="304"/>
      <c r="AD230" s="304"/>
      <c r="AE230" s="304"/>
      <c r="AF230" s="304"/>
      <c r="AG230" s="304"/>
      <c r="AH230" s="304"/>
      <c r="AI230" s="304"/>
      <c r="AJ230" s="304"/>
      <c r="AK230" s="304"/>
      <c r="AL230" s="304"/>
      <c r="AM230" s="304"/>
      <c r="AN230" s="304"/>
      <c r="AO230" s="304"/>
      <c r="AP230" s="304"/>
      <c r="AQ230" s="304"/>
      <c r="AR230" s="304"/>
      <c r="AS230" s="304"/>
      <c r="AT230" s="304"/>
      <c r="AU230" s="304"/>
      <c r="AV230" s="304"/>
      <c r="AW230" s="304"/>
      <c r="AY230" s="304"/>
      <c r="AZ230" s="304"/>
      <c r="BA230" s="304"/>
      <c r="BB230" s="304"/>
      <c r="BC230" s="304"/>
      <c r="BD230" s="304"/>
      <c r="BE230" s="304"/>
      <c r="BF230" s="15"/>
      <c r="BG230" s="15"/>
      <c r="BH230" s="15"/>
      <c r="BI230" s="15"/>
      <c r="BJ230" s="15"/>
      <c r="BK230" s="15"/>
      <c r="BL230" s="15"/>
      <c r="BM230" s="15"/>
      <c r="BO230" s="15"/>
      <c r="BP230" s="15"/>
      <c r="BQ230" s="15"/>
      <c r="BR230" s="15"/>
      <c r="BS230" s="15"/>
      <c r="BU230" s="26"/>
      <c r="BV230" s="26"/>
      <c r="BW230" s="26"/>
      <c r="BX230" s="26"/>
      <c r="BY230" s="26"/>
      <c r="BZ230" s="26"/>
      <c r="CA230" s="26"/>
      <c r="CB230" s="26"/>
      <c r="CC230" s="26"/>
      <c r="CD230" s="26"/>
      <c r="CE230" s="26"/>
      <c r="CF230" s="26"/>
    </row>
    <row r="231" spans="1:84" s="7" customFormat="1" ht="88.5" hidden="1" customHeight="1" x14ac:dyDescent="0.25">
      <c r="B231" s="8" t="s">
        <v>18</v>
      </c>
      <c r="C231" s="257" t="s">
        <v>327</v>
      </c>
      <c r="D231" s="169" t="s">
        <v>25</v>
      </c>
      <c r="E231" s="14">
        <v>2012</v>
      </c>
      <c r="F231" s="17">
        <v>1</v>
      </c>
      <c r="G231" s="18">
        <v>1</v>
      </c>
      <c r="H231" s="41" t="s">
        <v>110</v>
      </c>
      <c r="I231" s="19" t="s">
        <v>111</v>
      </c>
      <c r="J231" s="22" t="s">
        <v>101</v>
      </c>
      <c r="K231" s="33">
        <v>1</v>
      </c>
      <c r="L231" s="44" t="s">
        <v>97</v>
      </c>
      <c r="M231" s="22" t="s">
        <v>102</v>
      </c>
      <c r="N231" s="43" t="s">
        <v>112</v>
      </c>
      <c r="O231" s="21"/>
      <c r="P231" s="304"/>
      <c r="Q231" s="304"/>
      <c r="R231" s="304"/>
      <c r="S231" s="304"/>
      <c r="T231" s="304"/>
      <c r="U231" s="304"/>
      <c r="V231" s="304"/>
      <c r="W231" s="304"/>
      <c r="Y231" s="304"/>
      <c r="Z231" s="304"/>
      <c r="AA231" s="304"/>
      <c r="AB231" s="304"/>
      <c r="AC231" s="304"/>
      <c r="AD231" s="304"/>
      <c r="AE231" s="304"/>
      <c r="AF231" s="304"/>
      <c r="AG231" s="304"/>
      <c r="AH231" s="304"/>
      <c r="AI231" s="304"/>
      <c r="AJ231" s="304"/>
      <c r="AK231" s="304"/>
      <c r="AL231" s="304"/>
      <c r="AM231" s="304"/>
      <c r="AN231" s="304"/>
      <c r="AO231" s="304"/>
      <c r="AP231" s="304"/>
      <c r="AQ231" s="304"/>
      <c r="AR231" s="304"/>
      <c r="AS231" s="304"/>
      <c r="AT231" s="304"/>
      <c r="AU231" s="304"/>
      <c r="AV231" s="304"/>
      <c r="AW231" s="304"/>
      <c r="AY231" s="304"/>
      <c r="AZ231" s="304"/>
      <c r="BA231" s="304"/>
      <c r="BB231" s="304"/>
      <c r="BC231" s="304"/>
      <c r="BD231" s="304"/>
      <c r="BE231" s="304"/>
      <c r="BF231" s="15"/>
      <c r="BG231" s="15"/>
      <c r="BH231" s="15"/>
      <c r="BI231" s="15"/>
      <c r="BJ231" s="15"/>
      <c r="BK231" s="15"/>
      <c r="BL231" s="15"/>
      <c r="BM231" s="15"/>
      <c r="BO231" s="15"/>
      <c r="BP231" s="15"/>
      <c r="BQ231" s="15"/>
      <c r="BR231" s="15"/>
      <c r="BS231" s="15"/>
      <c r="BU231" s="26"/>
      <c r="BV231" s="26"/>
      <c r="BW231" s="26"/>
      <c r="BX231" s="26"/>
      <c r="BY231" s="26"/>
      <c r="BZ231" s="26"/>
      <c r="CA231" s="26"/>
      <c r="CB231" s="26"/>
      <c r="CC231" s="26"/>
      <c r="CD231" s="26"/>
      <c r="CE231" s="26"/>
      <c r="CF231" s="26"/>
    </row>
    <row r="232" spans="1:84" s="7" customFormat="1" x14ac:dyDescent="0.25">
      <c r="B232" s="304"/>
      <c r="C232" s="15"/>
      <c r="D232" s="54"/>
      <c r="E232" s="45"/>
      <c r="F232" s="46"/>
      <c r="G232" s="55"/>
      <c r="H232" s="56"/>
      <c r="I232" s="57"/>
      <c r="J232" s="58"/>
      <c r="K232" s="59"/>
      <c r="L232" s="60"/>
      <c r="M232" s="58"/>
      <c r="N232" s="61"/>
      <c r="O232" s="62"/>
      <c r="P232" s="304"/>
      <c r="Q232" s="304"/>
      <c r="R232" s="304"/>
      <c r="S232" s="304"/>
      <c r="T232" s="304"/>
      <c r="U232" s="304"/>
      <c r="V232" s="304"/>
      <c r="W232" s="304"/>
      <c r="Y232" s="304"/>
      <c r="Z232" s="304"/>
      <c r="AA232" s="304"/>
      <c r="AB232" s="304"/>
      <c r="AC232" s="304"/>
      <c r="AD232" s="304"/>
      <c r="AE232" s="304"/>
      <c r="AF232" s="304"/>
      <c r="AG232" s="304"/>
      <c r="AH232" s="304"/>
      <c r="AI232" s="304"/>
      <c r="AJ232" s="304"/>
      <c r="AK232" s="304"/>
      <c r="AL232" s="304"/>
      <c r="AM232" s="304"/>
      <c r="AN232" s="304"/>
      <c r="AO232" s="304"/>
      <c r="AP232" s="304"/>
      <c r="AQ232" s="304"/>
      <c r="AR232" s="304"/>
      <c r="AS232" s="304"/>
      <c r="AT232" s="304"/>
      <c r="AU232" s="304"/>
      <c r="AV232" s="304"/>
      <c r="AW232" s="304"/>
      <c r="AY232" s="304"/>
      <c r="AZ232" s="304"/>
      <c r="BA232" s="304"/>
      <c r="BB232" s="304"/>
      <c r="BC232" s="304"/>
      <c r="BD232" s="304"/>
      <c r="BE232" s="304"/>
      <c r="BF232" s="15"/>
      <c r="BG232" s="15"/>
      <c r="BH232" s="15"/>
      <c r="BI232" s="15"/>
      <c r="BJ232" s="15"/>
      <c r="BK232" s="15"/>
      <c r="BL232" s="15"/>
      <c r="BM232" s="15"/>
      <c r="BO232" s="15"/>
      <c r="BP232" s="15"/>
      <c r="BQ232" s="15"/>
      <c r="BR232" s="15"/>
      <c r="BS232" s="15"/>
      <c r="BU232" s="26"/>
      <c r="BV232" s="26"/>
      <c r="BW232" s="26"/>
      <c r="BX232" s="26"/>
      <c r="BY232" s="26"/>
      <c r="BZ232" s="26"/>
      <c r="CA232" s="26"/>
      <c r="CB232" s="26"/>
      <c r="CC232" s="26"/>
      <c r="CD232" s="26"/>
      <c r="CE232" s="26"/>
      <c r="CF232" s="26"/>
    </row>
    <row r="233" spans="1:84" s="7" customFormat="1" x14ac:dyDescent="0.25">
      <c r="B233" s="304"/>
      <c r="C233" s="15"/>
      <c r="D233" s="54"/>
      <c r="E233" s="45"/>
      <c r="F233" s="46"/>
      <c r="G233" s="55"/>
      <c r="H233" s="56"/>
      <c r="I233" s="57"/>
      <c r="J233" s="58"/>
      <c r="K233" s="59"/>
      <c r="L233" s="60"/>
      <c r="M233" s="58"/>
      <c r="N233" s="61"/>
      <c r="O233" s="62"/>
      <c r="P233" s="304"/>
      <c r="Q233" s="304"/>
      <c r="R233" s="304"/>
      <c r="S233" s="304"/>
      <c r="T233" s="304"/>
      <c r="U233" s="304"/>
      <c r="V233" s="304"/>
      <c r="W233" s="304"/>
      <c r="Y233" s="304"/>
      <c r="Z233" s="304"/>
      <c r="AA233" s="304"/>
      <c r="AB233" s="304"/>
      <c r="AC233" s="304"/>
      <c r="AD233" s="304"/>
      <c r="AE233" s="304"/>
      <c r="AF233" s="304"/>
      <c r="AG233" s="304"/>
      <c r="AH233" s="304"/>
      <c r="AI233" s="304"/>
      <c r="AJ233" s="304"/>
      <c r="AK233" s="304"/>
      <c r="AL233" s="304"/>
      <c r="AM233" s="304"/>
      <c r="AN233" s="304"/>
      <c r="AO233" s="304"/>
      <c r="AP233" s="304"/>
      <c r="AQ233" s="304"/>
      <c r="AR233" s="304"/>
      <c r="AS233" s="304"/>
      <c r="AT233" s="304"/>
      <c r="AU233" s="304"/>
      <c r="AV233" s="304"/>
      <c r="AW233" s="304"/>
      <c r="AY233" s="304"/>
      <c r="AZ233" s="304"/>
      <c r="BA233" s="304"/>
      <c r="BB233" s="304"/>
      <c r="BC233" s="304"/>
      <c r="BD233" s="304"/>
      <c r="BE233" s="304"/>
      <c r="BF233" s="15"/>
      <c r="BG233" s="15"/>
      <c r="BH233" s="15"/>
      <c r="BI233" s="15"/>
      <c r="BJ233" s="15"/>
      <c r="BK233" s="15"/>
      <c r="BL233" s="15"/>
      <c r="BM233" s="15"/>
      <c r="BO233" s="15"/>
      <c r="BP233" s="15"/>
      <c r="BQ233" s="15"/>
      <c r="BR233" s="15"/>
      <c r="BS233" s="15"/>
      <c r="BU233" s="26"/>
      <c r="BV233" s="26"/>
      <c r="BW233" s="26"/>
      <c r="BX233" s="26"/>
      <c r="BY233" s="26"/>
      <c r="BZ233" s="26"/>
      <c r="CA233" s="26"/>
      <c r="CB233" s="26"/>
      <c r="CC233" s="26"/>
      <c r="CD233" s="26"/>
      <c r="CE233" s="26"/>
      <c r="CF233" s="26"/>
    </row>
    <row r="234" spans="1:84" s="7" customFormat="1" ht="15.75" thickBot="1" x14ac:dyDescent="0.3">
      <c r="B234" s="304"/>
      <c r="C234" s="15"/>
      <c r="D234" s="15"/>
      <c r="E234" s="15"/>
      <c r="F234" s="26"/>
      <c r="G234" s="27"/>
      <c r="H234" s="27"/>
      <c r="I234" s="15"/>
      <c r="K234" s="304"/>
      <c r="L234" s="304"/>
      <c r="M234" s="304"/>
      <c r="P234" s="304"/>
      <c r="Q234" s="304"/>
      <c r="R234" s="304"/>
      <c r="S234" s="304"/>
      <c r="T234" s="304"/>
      <c r="U234" s="304"/>
      <c r="V234" s="304"/>
      <c r="W234" s="304"/>
      <c r="Y234" s="304"/>
      <c r="Z234" s="304"/>
      <c r="AA234" s="304"/>
      <c r="AB234" s="304"/>
      <c r="AC234" s="304"/>
      <c r="AD234" s="304"/>
      <c r="AE234" s="304"/>
      <c r="AF234" s="304"/>
      <c r="AG234" s="304"/>
      <c r="AH234" s="304"/>
      <c r="AI234" s="304"/>
      <c r="AJ234" s="304"/>
      <c r="AK234" s="304"/>
      <c r="AL234" s="304"/>
      <c r="AM234" s="304"/>
      <c r="AN234" s="304"/>
      <c r="AO234" s="304"/>
      <c r="AP234" s="304"/>
      <c r="AQ234" s="304"/>
      <c r="AR234" s="304"/>
      <c r="AS234" s="304"/>
      <c r="AT234" s="304"/>
      <c r="AU234" s="304"/>
      <c r="AV234" s="304"/>
      <c r="AW234" s="304"/>
      <c r="AY234" s="304"/>
      <c r="AZ234" s="304"/>
      <c r="BA234" s="304"/>
      <c r="BB234" s="304"/>
      <c r="BC234" s="304"/>
      <c r="BD234" s="304"/>
      <c r="BE234" s="304"/>
      <c r="BF234" s="15"/>
      <c r="BG234" s="15"/>
      <c r="BH234" s="15"/>
      <c r="BI234" s="15"/>
      <c r="BJ234" s="15"/>
      <c r="BK234" s="15"/>
      <c r="BL234" s="15"/>
      <c r="BM234" s="15"/>
      <c r="BO234" s="15"/>
      <c r="BP234" s="15"/>
      <c r="BQ234" s="15"/>
      <c r="BR234" s="15"/>
      <c r="BS234" s="15"/>
      <c r="BU234" s="26"/>
      <c r="BV234" s="26"/>
      <c r="BW234" s="26"/>
      <c r="BX234" s="26"/>
      <c r="BY234" s="26"/>
      <c r="BZ234" s="26"/>
      <c r="CA234" s="26"/>
      <c r="CB234" s="26"/>
      <c r="CC234" s="26"/>
      <c r="CD234" s="26"/>
      <c r="CE234" s="26"/>
      <c r="CF234" s="26"/>
    </row>
    <row r="235" spans="1:84" s="7" customFormat="1" ht="42" customHeight="1" thickBot="1" x14ac:dyDescent="0.3">
      <c r="A235" s="507" t="s">
        <v>328</v>
      </c>
      <c r="B235" s="496"/>
      <c r="C235" s="496"/>
      <c r="D235" s="496"/>
      <c r="E235" s="496"/>
      <c r="F235" s="496"/>
      <c r="G235" s="496"/>
      <c r="H235" s="496"/>
      <c r="I235" s="496"/>
      <c r="J235" s="496"/>
      <c r="K235" s="496"/>
      <c r="L235" s="496"/>
      <c r="M235" s="496"/>
      <c r="N235" s="496"/>
      <c r="O235" s="497"/>
      <c r="P235" s="304"/>
      <c r="Q235" s="304"/>
      <c r="R235" s="304"/>
      <c r="S235" s="304"/>
      <c r="T235" s="304"/>
      <c r="U235" s="304"/>
      <c r="V235" s="304"/>
      <c r="W235" s="304"/>
      <c r="Y235" s="304"/>
      <c r="Z235" s="304"/>
      <c r="AA235" s="304"/>
      <c r="AB235" s="304"/>
      <c r="AC235" s="304"/>
      <c r="AD235" s="304"/>
      <c r="AE235" s="304"/>
      <c r="AF235" s="304"/>
      <c r="AG235" s="304"/>
      <c r="AH235" s="304"/>
      <c r="AI235" s="304"/>
      <c r="AJ235" s="304"/>
      <c r="AK235" s="304"/>
      <c r="AL235" s="304"/>
      <c r="AM235" s="304"/>
      <c r="AN235" s="304"/>
      <c r="AO235" s="304"/>
      <c r="AP235" s="304"/>
      <c r="AQ235" s="304"/>
      <c r="AR235" s="304"/>
      <c r="AS235" s="304"/>
      <c r="AT235" s="304"/>
      <c r="AU235" s="304"/>
      <c r="AV235" s="304"/>
      <c r="AW235" s="304"/>
      <c r="AY235" s="304"/>
      <c r="AZ235" s="304"/>
      <c r="BA235" s="304"/>
      <c r="BB235" s="304"/>
      <c r="BC235" s="304"/>
      <c r="BD235" s="304"/>
      <c r="BE235" s="304"/>
      <c r="BF235" s="15"/>
      <c r="BG235" s="15"/>
      <c r="BH235" s="15"/>
      <c r="BI235" s="15"/>
      <c r="BJ235" s="15"/>
      <c r="BK235" s="15"/>
      <c r="BL235" s="15"/>
      <c r="BM235" s="15"/>
      <c r="BO235" s="15"/>
      <c r="BP235" s="15"/>
      <c r="BQ235" s="15"/>
      <c r="BR235" s="15"/>
      <c r="BS235" s="15"/>
      <c r="BU235" s="26"/>
      <c r="BV235" s="26"/>
      <c r="BW235" s="26"/>
      <c r="BX235" s="26"/>
      <c r="BY235" s="26"/>
      <c r="BZ235" s="26"/>
      <c r="CA235" s="26"/>
      <c r="CB235" s="26"/>
      <c r="CC235" s="26"/>
      <c r="CD235" s="26"/>
      <c r="CE235" s="26"/>
      <c r="CF235" s="26"/>
    </row>
    <row r="236" spans="1:84" s="7" customFormat="1" ht="27.6" customHeight="1" x14ac:dyDescent="0.25">
      <c r="B236" s="304"/>
      <c r="C236" s="15"/>
      <c r="D236" s="15"/>
      <c r="E236" s="15"/>
      <c r="F236" s="27"/>
      <c r="G236" s="27"/>
      <c r="H236" s="27"/>
      <c r="I236" s="15"/>
      <c r="K236" s="304"/>
      <c r="L236" s="304"/>
      <c r="M236" s="304"/>
      <c r="P236" s="304"/>
      <c r="Q236" s="304"/>
      <c r="R236" s="304"/>
      <c r="S236" s="304"/>
      <c r="T236" s="304"/>
      <c r="U236" s="304"/>
      <c r="V236" s="304"/>
      <c r="W236" s="304"/>
      <c r="Y236" s="304"/>
      <c r="Z236" s="304"/>
      <c r="AA236" s="304"/>
      <c r="AB236" s="304"/>
      <c r="AC236" s="304"/>
      <c r="AD236" s="304"/>
      <c r="AE236" s="304"/>
      <c r="AF236" s="304"/>
      <c r="AG236" s="304"/>
      <c r="AH236" s="304"/>
      <c r="AI236" s="304"/>
      <c r="AJ236" s="304"/>
      <c r="AK236" s="304"/>
      <c r="AL236" s="304"/>
      <c r="AM236" s="304"/>
      <c r="AN236" s="304"/>
      <c r="AO236" s="304"/>
      <c r="AP236" s="304"/>
      <c r="AQ236" s="304"/>
      <c r="AR236" s="304"/>
      <c r="AS236" s="304"/>
      <c r="AT236" s="304"/>
      <c r="AU236" s="304"/>
      <c r="AV236" s="304"/>
      <c r="AW236" s="304"/>
      <c r="AY236" s="304"/>
      <c r="AZ236" s="304"/>
      <c r="BA236" s="304"/>
      <c r="BB236" s="304"/>
      <c r="BC236" s="304"/>
      <c r="BD236" s="304"/>
      <c r="BE236" s="304"/>
      <c r="BF236" s="15"/>
      <c r="BG236" s="15"/>
      <c r="BH236" s="15"/>
      <c r="BI236" s="15"/>
      <c r="BJ236" s="15"/>
      <c r="BK236" s="15"/>
      <c r="BL236" s="15"/>
      <c r="BM236" s="15"/>
      <c r="BO236" s="15"/>
      <c r="BP236" s="15"/>
      <c r="BQ236" s="15"/>
      <c r="BR236" s="15"/>
      <c r="BS236" s="15"/>
      <c r="BU236" s="26"/>
      <c r="BV236" s="26"/>
      <c r="BW236" s="26"/>
      <c r="BX236" s="26"/>
      <c r="BY236" s="26"/>
      <c r="BZ236" s="26"/>
      <c r="CA236" s="26"/>
      <c r="CB236" s="26"/>
      <c r="CC236" s="26"/>
      <c r="CD236" s="26"/>
      <c r="CE236" s="26"/>
      <c r="CF236" s="26"/>
    </row>
    <row r="237" spans="1:84" s="7" customFormat="1" ht="27.6" customHeight="1" x14ac:dyDescent="0.25">
      <c r="B237" s="498" t="s">
        <v>10</v>
      </c>
      <c r="C237" s="499"/>
      <c r="E237" s="486"/>
      <c r="F237" s="486"/>
      <c r="G237" s="487"/>
      <c r="H237" s="487"/>
      <c r="I237" s="486"/>
      <c r="J237" s="486"/>
      <c r="K237" s="486"/>
      <c r="L237" s="486"/>
      <c r="M237" s="304"/>
      <c r="P237" s="304"/>
      <c r="Q237" s="304"/>
      <c r="R237" s="304"/>
      <c r="S237" s="304"/>
      <c r="T237" s="304"/>
      <c r="U237" s="304"/>
      <c r="V237" s="304"/>
      <c r="W237" s="304"/>
      <c r="Y237" s="304"/>
      <c r="Z237" s="304"/>
      <c r="AA237" s="304"/>
      <c r="AB237" s="304"/>
      <c r="AC237" s="304"/>
      <c r="AD237" s="304"/>
      <c r="AE237" s="304"/>
      <c r="AF237" s="304"/>
      <c r="AG237" s="304"/>
      <c r="AH237" s="304"/>
      <c r="AI237" s="304"/>
      <c r="AJ237" s="304"/>
      <c r="AK237" s="304"/>
      <c r="AL237" s="304"/>
      <c r="AM237" s="304"/>
      <c r="AN237" s="304"/>
      <c r="AO237" s="304"/>
      <c r="AP237" s="304"/>
      <c r="AQ237" s="304"/>
      <c r="AR237" s="304"/>
      <c r="AS237" s="304"/>
      <c r="AT237" s="304"/>
      <c r="AU237" s="304"/>
      <c r="AV237" s="304"/>
      <c r="AW237" s="304"/>
      <c r="AY237" s="304"/>
      <c r="AZ237" s="304"/>
      <c r="BA237" s="304"/>
      <c r="BB237" s="304"/>
      <c r="BC237" s="304"/>
      <c r="BD237" s="304"/>
      <c r="BE237" s="304"/>
      <c r="BF237" s="15"/>
      <c r="BG237" s="15"/>
      <c r="BH237" s="15"/>
      <c r="BI237" s="15"/>
      <c r="BJ237" s="15"/>
      <c r="BK237" s="15"/>
      <c r="BL237" s="15"/>
      <c r="BM237" s="15"/>
      <c r="BO237" s="15"/>
      <c r="BP237" s="15"/>
      <c r="BQ237" s="15"/>
      <c r="BR237" s="15"/>
      <c r="BS237" s="15"/>
      <c r="BU237" s="26"/>
      <c r="BV237" s="26"/>
      <c r="BW237" s="26"/>
      <c r="BX237" s="26"/>
      <c r="BY237" s="26"/>
      <c r="BZ237" s="26"/>
      <c r="CA237" s="26"/>
      <c r="CB237" s="26"/>
      <c r="CC237" s="26"/>
      <c r="CD237" s="26"/>
      <c r="CE237" s="26"/>
      <c r="CF237" s="26"/>
    </row>
    <row r="238" spans="1:84" s="7" customFormat="1" ht="53.25" customHeight="1" x14ac:dyDescent="0.25">
      <c r="B238" s="303" t="s">
        <v>27</v>
      </c>
      <c r="C238" s="303" t="s">
        <v>77</v>
      </c>
      <c r="D238" s="8" t="s">
        <v>76</v>
      </c>
      <c r="E238" s="11" t="s">
        <v>34</v>
      </c>
      <c r="F238" s="11" t="s">
        <v>36</v>
      </c>
      <c r="G238" s="12" t="s">
        <v>37</v>
      </c>
      <c r="H238" s="12" t="s">
        <v>35</v>
      </c>
      <c r="I238" s="281" t="s">
        <v>411</v>
      </c>
      <c r="J238" s="281" t="s">
        <v>409</v>
      </c>
      <c r="K238" s="281" t="s">
        <v>412</v>
      </c>
      <c r="L238" s="304"/>
      <c r="M238" s="304"/>
      <c r="P238" s="304"/>
      <c r="Q238" s="304"/>
      <c r="R238" s="304"/>
      <c r="S238" s="304"/>
      <c r="T238" s="304"/>
      <c r="U238" s="304"/>
      <c r="V238" s="304"/>
      <c r="W238" s="304"/>
      <c r="Y238" s="304"/>
      <c r="Z238" s="304"/>
      <c r="AA238" s="304"/>
      <c r="AB238" s="304"/>
      <c r="AC238" s="304"/>
      <c r="AD238" s="304"/>
      <c r="AE238" s="304"/>
      <c r="AF238" s="304"/>
      <c r="AG238" s="304"/>
      <c r="AH238" s="304"/>
      <c r="AI238" s="304"/>
      <c r="AJ238" s="304"/>
      <c r="AK238" s="304"/>
      <c r="AL238" s="304"/>
      <c r="AM238" s="304"/>
      <c r="AN238" s="304"/>
      <c r="AO238" s="304"/>
      <c r="AP238" s="304"/>
      <c r="AQ238" s="304"/>
      <c r="AR238" s="304"/>
      <c r="AS238" s="304"/>
      <c r="AT238" s="304"/>
      <c r="AU238" s="304"/>
      <c r="AV238" s="304"/>
      <c r="AW238" s="304"/>
      <c r="AY238" s="304"/>
      <c r="AZ238" s="304"/>
      <c r="BA238" s="304"/>
      <c r="BB238" s="304"/>
      <c r="BC238" s="304"/>
      <c r="BD238" s="304"/>
      <c r="BE238" s="304"/>
      <c r="BF238" s="15"/>
      <c r="BG238" s="15"/>
      <c r="BH238" s="15"/>
      <c r="BI238" s="15"/>
      <c r="BJ238" s="15"/>
      <c r="BK238" s="15"/>
      <c r="BL238" s="15"/>
      <c r="BM238" s="15"/>
      <c r="BO238" s="15"/>
      <c r="BP238" s="15"/>
      <c r="BQ238" s="15"/>
      <c r="BR238" s="15"/>
      <c r="BS238" s="15"/>
      <c r="BU238" s="26"/>
      <c r="BV238" s="26"/>
      <c r="BW238" s="26"/>
      <c r="BX238" s="26"/>
      <c r="BY238" s="26"/>
      <c r="BZ238" s="26"/>
      <c r="CA238" s="26"/>
      <c r="CB238" s="26"/>
      <c r="CC238" s="26"/>
      <c r="CD238" s="26"/>
      <c r="CE238" s="26"/>
      <c r="CF238" s="26"/>
    </row>
    <row r="239" spans="1:84" s="7" customFormat="1" ht="236.25" customHeight="1" x14ac:dyDescent="0.25">
      <c r="B239" s="500" t="s">
        <v>314</v>
      </c>
      <c r="C239" s="472" t="s">
        <v>377</v>
      </c>
      <c r="D239" s="490" t="s">
        <v>347</v>
      </c>
      <c r="E239" s="472" t="s">
        <v>346</v>
      </c>
      <c r="F239" s="472" t="s">
        <v>348</v>
      </c>
      <c r="G239" s="233"/>
      <c r="H239" s="286"/>
      <c r="I239" s="504" t="s">
        <v>379</v>
      </c>
      <c r="J239" s="504" t="s">
        <v>378</v>
      </c>
      <c r="K239" s="504" t="s">
        <v>88</v>
      </c>
      <c r="M239" s="304"/>
      <c r="P239" s="304"/>
      <c r="Q239" s="304"/>
      <c r="R239" s="304"/>
      <c r="S239" s="304"/>
      <c r="T239" s="304"/>
      <c r="U239" s="304"/>
      <c r="V239" s="304"/>
      <c r="W239" s="304"/>
      <c r="Y239" s="304"/>
      <c r="Z239" s="304"/>
      <c r="AA239" s="304"/>
      <c r="AB239" s="304"/>
      <c r="AC239" s="304"/>
      <c r="AD239" s="304"/>
      <c r="AE239" s="304"/>
      <c r="AF239" s="304"/>
      <c r="AG239" s="304"/>
      <c r="AH239" s="304"/>
      <c r="AI239" s="304"/>
      <c r="AJ239" s="304"/>
      <c r="AK239" s="304"/>
      <c r="AL239" s="304"/>
      <c r="AM239" s="304"/>
      <c r="AN239" s="304"/>
      <c r="AO239" s="304"/>
      <c r="AP239" s="304"/>
      <c r="AQ239" s="304"/>
      <c r="AR239" s="304"/>
      <c r="AS239" s="304"/>
      <c r="AT239" s="304"/>
      <c r="AU239" s="304"/>
      <c r="AV239" s="304"/>
      <c r="AW239" s="304"/>
      <c r="AY239" s="304"/>
      <c r="AZ239" s="304"/>
      <c r="BA239" s="304"/>
      <c r="BB239" s="304"/>
      <c r="BC239" s="304"/>
      <c r="BD239" s="304"/>
      <c r="BE239" s="304"/>
      <c r="BF239" s="15"/>
      <c r="BG239" s="15"/>
      <c r="BH239" s="15"/>
      <c r="BI239" s="15"/>
      <c r="BJ239" s="15"/>
      <c r="BK239" s="15"/>
      <c r="BL239" s="15"/>
      <c r="BM239" s="15"/>
      <c r="BO239" s="15"/>
      <c r="BP239" s="15"/>
      <c r="BQ239" s="15"/>
      <c r="BR239" s="15"/>
      <c r="BS239" s="15"/>
      <c r="BU239" s="26"/>
      <c r="BV239" s="26"/>
      <c r="BW239" s="26"/>
      <c r="BX239" s="26"/>
      <c r="BY239" s="26"/>
      <c r="BZ239" s="26"/>
      <c r="CA239" s="26"/>
      <c r="CB239" s="26"/>
      <c r="CC239" s="26"/>
      <c r="CD239" s="26"/>
      <c r="CE239" s="26"/>
      <c r="CF239" s="26"/>
    </row>
    <row r="240" spans="1:84" s="7" customFormat="1" ht="236.25" customHeight="1" x14ac:dyDescent="0.25">
      <c r="B240" s="508"/>
      <c r="C240" s="473"/>
      <c r="D240" s="509"/>
      <c r="E240" s="473"/>
      <c r="F240" s="473"/>
      <c r="I240" s="505"/>
      <c r="J240" s="505"/>
      <c r="K240" s="505"/>
      <c r="M240" s="304"/>
      <c r="P240" s="304"/>
      <c r="Q240" s="304"/>
      <c r="R240" s="304"/>
      <c r="S240" s="304"/>
      <c r="T240" s="304"/>
      <c r="U240" s="304"/>
      <c r="V240" s="304"/>
      <c r="W240" s="304"/>
      <c r="Y240" s="304"/>
      <c r="Z240" s="304"/>
      <c r="AA240" s="304"/>
      <c r="AB240" s="304"/>
      <c r="AC240" s="304"/>
      <c r="AD240" s="304"/>
      <c r="AE240" s="304"/>
      <c r="AF240" s="304"/>
      <c r="AG240" s="304"/>
      <c r="AH240" s="304"/>
      <c r="AI240" s="304"/>
      <c r="AJ240" s="304"/>
      <c r="AK240" s="304"/>
      <c r="AL240" s="304"/>
      <c r="AM240" s="304"/>
      <c r="AN240" s="304"/>
      <c r="AO240" s="304"/>
      <c r="AP240" s="304"/>
      <c r="AQ240" s="304"/>
      <c r="AR240" s="304"/>
      <c r="AS240" s="304"/>
      <c r="AT240" s="304"/>
      <c r="AU240" s="304"/>
      <c r="AV240" s="304"/>
      <c r="AW240" s="304"/>
      <c r="AY240" s="304"/>
      <c r="AZ240" s="304"/>
      <c r="BA240" s="304"/>
      <c r="BB240" s="304"/>
      <c r="BC240" s="304"/>
      <c r="BD240" s="304"/>
      <c r="BE240" s="304"/>
      <c r="BF240" s="15"/>
      <c r="BG240" s="15"/>
      <c r="BH240" s="15"/>
      <c r="BI240" s="15"/>
      <c r="BJ240" s="15"/>
      <c r="BK240" s="15"/>
      <c r="BL240" s="15"/>
      <c r="BM240" s="15"/>
      <c r="BO240" s="15"/>
      <c r="BP240" s="15"/>
      <c r="BQ240" s="15"/>
      <c r="BR240" s="15"/>
      <c r="BS240" s="15"/>
      <c r="BU240" s="26"/>
      <c r="BV240" s="26"/>
      <c r="BW240" s="26"/>
      <c r="BX240" s="26"/>
      <c r="BY240" s="26"/>
      <c r="BZ240" s="26"/>
      <c r="CA240" s="26"/>
      <c r="CB240" s="26"/>
      <c r="CC240" s="26"/>
      <c r="CD240" s="26"/>
      <c r="CE240" s="26"/>
      <c r="CF240" s="26"/>
    </row>
    <row r="241" spans="1:84" s="7" customFormat="1" ht="236.25" customHeight="1" x14ac:dyDescent="0.25">
      <c r="B241" s="501"/>
      <c r="C241" s="474"/>
      <c r="D241" s="491"/>
      <c r="E241" s="474"/>
      <c r="F241" s="474"/>
      <c r="I241" s="506"/>
      <c r="J241" s="506"/>
      <c r="K241" s="506"/>
      <c r="M241" s="304"/>
      <c r="P241" s="304"/>
      <c r="Q241" s="304"/>
      <c r="R241" s="304"/>
      <c r="S241" s="304"/>
      <c r="T241" s="304"/>
      <c r="U241" s="304"/>
      <c r="V241" s="304"/>
      <c r="W241" s="304"/>
      <c r="Y241" s="304"/>
      <c r="Z241" s="304"/>
      <c r="AA241" s="304"/>
      <c r="AB241" s="304"/>
      <c r="AC241" s="304"/>
      <c r="AD241" s="304"/>
      <c r="AE241" s="304"/>
      <c r="AF241" s="304"/>
      <c r="AG241" s="304"/>
      <c r="AH241" s="304"/>
      <c r="AI241" s="304"/>
      <c r="AJ241" s="304"/>
      <c r="AK241" s="304"/>
      <c r="AL241" s="304"/>
      <c r="AM241" s="304"/>
      <c r="AN241" s="304"/>
      <c r="AO241" s="304"/>
      <c r="AP241" s="304"/>
      <c r="AQ241" s="304"/>
      <c r="AR241" s="304"/>
      <c r="AS241" s="304"/>
      <c r="AT241" s="304"/>
      <c r="AU241" s="304"/>
      <c r="AV241" s="304"/>
      <c r="AW241" s="304"/>
      <c r="AY241" s="304"/>
      <c r="AZ241" s="304"/>
      <c r="BA241" s="304"/>
      <c r="BB241" s="304"/>
      <c r="BC241" s="304"/>
      <c r="BD241" s="304"/>
      <c r="BE241" s="304"/>
      <c r="BF241" s="15"/>
      <c r="BG241" s="15"/>
      <c r="BH241" s="15"/>
      <c r="BI241" s="15"/>
      <c r="BJ241" s="15"/>
      <c r="BK241" s="15"/>
      <c r="BL241" s="15"/>
      <c r="BM241" s="15"/>
      <c r="BO241" s="15"/>
      <c r="BP241" s="15"/>
      <c r="BQ241" s="15"/>
      <c r="BR241" s="15"/>
      <c r="BS241" s="15"/>
      <c r="BU241" s="26"/>
      <c r="BV241" s="26"/>
      <c r="BW241" s="26"/>
      <c r="BX241" s="26"/>
      <c r="BY241" s="26"/>
      <c r="BZ241" s="26"/>
      <c r="CA241" s="26"/>
      <c r="CB241" s="26"/>
      <c r="CC241" s="26"/>
      <c r="CD241" s="26"/>
      <c r="CE241" s="26"/>
      <c r="CF241" s="26"/>
    </row>
    <row r="242" spans="1:84" s="7" customFormat="1" ht="11.25" customHeight="1" x14ac:dyDescent="0.25">
      <c r="B242" s="45"/>
      <c r="C242" s="63"/>
      <c r="D242" s="183"/>
      <c r="E242" s="183"/>
      <c r="F242" s="54"/>
      <c r="M242" s="304"/>
      <c r="P242" s="304"/>
      <c r="Q242" s="304"/>
      <c r="R242" s="304"/>
      <c r="S242" s="304"/>
      <c r="T242" s="304"/>
      <c r="U242" s="304"/>
      <c r="V242" s="304"/>
      <c r="W242" s="304"/>
      <c r="Y242" s="304"/>
      <c r="Z242" s="304"/>
      <c r="AA242" s="304"/>
      <c r="AB242" s="304"/>
      <c r="AC242" s="304"/>
      <c r="AD242" s="304"/>
      <c r="AE242" s="304"/>
      <c r="AF242" s="304"/>
      <c r="AG242" s="304"/>
      <c r="AH242" s="304"/>
      <c r="AI242" s="304"/>
      <c r="AJ242" s="304"/>
      <c r="AK242" s="304"/>
      <c r="AL242" s="304"/>
      <c r="AM242" s="304"/>
      <c r="AN242" s="304"/>
      <c r="AO242" s="304"/>
      <c r="AP242" s="304"/>
      <c r="AQ242" s="304"/>
      <c r="AR242" s="304"/>
      <c r="AS242" s="304"/>
      <c r="AT242" s="304"/>
      <c r="AU242" s="304"/>
      <c r="AV242" s="304"/>
      <c r="AW242" s="304"/>
      <c r="AY242" s="304"/>
      <c r="AZ242" s="304"/>
      <c r="BA242" s="304"/>
      <c r="BB242" s="304"/>
      <c r="BC242" s="304"/>
      <c r="BD242" s="304"/>
      <c r="BE242" s="304"/>
      <c r="BF242" s="15"/>
      <c r="BG242" s="15"/>
      <c r="BH242" s="15"/>
      <c r="BI242" s="15"/>
      <c r="BJ242" s="15"/>
      <c r="BK242" s="15"/>
      <c r="BL242" s="15"/>
      <c r="BM242" s="15"/>
      <c r="BO242" s="15"/>
      <c r="BP242" s="15"/>
      <c r="BQ242" s="15"/>
      <c r="BR242" s="15"/>
      <c r="BS242" s="15"/>
      <c r="BU242" s="26"/>
      <c r="BV242" s="26"/>
      <c r="BW242" s="26"/>
      <c r="BX242" s="26"/>
      <c r="BY242" s="26"/>
      <c r="BZ242" s="26"/>
      <c r="CA242" s="26"/>
      <c r="CB242" s="26"/>
      <c r="CC242" s="26"/>
      <c r="CD242" s="26"/>
      <c r="CE242" s="26"/>
      <c r="CF242" s="26"/>
    </row>
    <row r="243" spans="1:84" s="7" customFormat="1" ht="11.25" customHeight="1" x14ac:dyDescent="0.25">
      <c r="B243" s="45"/>
      <c r="C243" s="63"/>
      <c r="D243" s="183"/>
      <c r="E243" s="54"/>
      <c r="F243" s="54"/>
      <c r="M243" s="304"/>
      <c r="P243" s="304"/>
      <c r="Q243" s="304"/>
      <c r="R243" s="304"/>
      <c r="S243" s="304"/>
      <c r="T243" s="304"/>
      <c r="U243" s="304"/>
      <c r="V243" s="304"/>
      <c r="W243" s="304"/>
      <c r="Y243" s="304"/>
      <c r="Z243" s="304"/>
      <c r="AA243" s="304"/>
      <c r="AB243" s="304"/>
      <c r="AC243" s="304"/>
      <c r="AD243" s="304"/>
      <c r="AE243" s="304"/>
      <c r="AF243" s="304"/>
      <c r="AG243" s="304"/>
      <c r="AH243" s="304"/>
      <c r="AI243" s="304"/>
      <c r="AJ243" s="304"/>
      <c r="AK243" s="304"/>
      <c r="AL243" s="304"/>
      <c r="AM243" s="304"/>
      <c r="AN243" s="304"/>
      <c r="AO243" s="304"/>
      <c r="AP243" s="304"/>
      <c r="AQ243" s="304"/>
      <c r="AR243" s="304"/>
      <c r="AS243" s="304"/>
      <c r="AT243" s="304"/>
      <c r="AU243" s="304"/>
      <c r="AV243" s="304"/>
      <c r="AW243" s="304"/>
      <c r="AY243" s="304"/>
      <c r="AZ243" s="304"/>
      <c r="BA243" s="304"/>
      <c r="BB243" s="304"/>
      <c r="BC243" s="304"/>
      <c r="BD243" s="304"/>
      <c r="BE243" s="304"/>
      <c r="BF243" s="15"/>
      <c r="BG243" s="15"/>
      <c r="BH243" s="15"/>
      <c r="BI243" s="15"/>
      <c r="BJ243" s="15"/>
      <c r="BK243" s="15"/>
      <c r="BL243" s="15"/>
      <c r="BM243" s="15"/>
      <c r="BO243" s="15"/>
      <c r="BP243" s="15"/>
      <c r="BQ243" s="15"/>
      <c r="BR243" s="15"/>
      <c r="BS243" s="15"/>
      <c r="BU243" s="26"/>
      <c r="BV243" s="26"/>
      <c r="BW243" s="26"/>
      <c r="BX243" s="26"/>
      <c r="BY243" s="26"/>
      <c r="BZ243" s="26"/>
      <c r="CA243" s="26"/>
      <c r="CB243" s="26"/>
      <c r="CC243" s="26"/>
      <c r="CD243" s="26"/>
      <c r="CE243" s="26"/>
      <c r="CF243" s="26"/>
    </row>
    <row r="244" spans="1:84" s="7" customFormat="1" hidden="1" x14ac:dyDescent="0.25">
      <c r="B244" s="45"/>
      <c r="C244" s="63"/>
      <c r="D244" s="64"/>
      <c r="E244" s="54"/>
      <c r="F244" s="54"/>
      <c r="M244" s="304"/>
      <c r="P244" s="304"/>
      <c r="Q244" s="304"/>
      <c r="R244" s="304"/>
      <c r="S244" s="304"/>
      <c r="T244" s="304"/>
      <c r="U244" s="304"/>
      <c r="V244" s="304"/>
      <c r="W244" s="304"/>
      <c r="Y244" s="304"/>
      <c r="Z244" s="304"/>
      <c r="AA244" s="304"/>
      <c r="AB244" s="304"/>
      <c r="AC244" s="304"/>
      <c r="AD244" s="304"/>
      <c r="AE244" s="304"/>
      <c r="AF244" s="304"/>
      <c r="AG244" s="304"/>
      <c r="AH244" s="304"/>
      <c r="AI244" s="304"/>
      <c r="AJ244" s="304"/>
      <c r="AK244" s="304"/>
      <c r="AL244" s="304"/>
      <c r="AM244" s="304"/>
      <c r="AN244" s="304"/>
      <c r="AO244" s="304"/>
      <c r="AP244" s="304"/>
      <c r="AQ244" s="304"/>
      <c r="AR244" s="304"/>
      <c r="AS244" s="304"/>
      <c r="AT244" s="304"/>
      <c r="AU244" s="304"/>
      <c r="AV244" s="304"/>
      <c r="AW244" s="304"/>
      <c r="AY244" s="304"/>
      <c r="AZ244" s="304"/>
      <c r="BA244" s="304"/>
      <c r="BB244" s="304"/>
      <c r="BC244" s="304"/>
      <c r="BD244" s="304"/>
      <c r="BE244" s="304"/>
      <c r="BF244" s="15"/>
      <c r="BG244" s="15"/>
      <c r="BH244" s="15"/>
      <c r="BI244" s="15"/>
      <c r="BJ244" s="15"/>
      <c r="BK244" s="15"/>
      <c r="BL244" s="15"/>
      <c r="BM244" s="15"/>
      <c r="BO244" s="15"/>
      <c r="BP244" s="15"/>
      <c r="BQ244" s="15"/>
      <c r="BR244" s="15"/>
      <c r="BS244" s="15"/>
      <c r="BU244" s="26"/>
      <c r="BV244" s="26"/>
      <c r="BW244" s="26"/>
      <c r="BX244" s="26"/>
      <c r="BY244" s="26"/>
      <c r="BZ244" s="26"/>
      <c r="CA244" s="26"/>
      <c r="CB244" s="26"/>
      <c r="CC244" s="26"/>
      <c r="CD244" s="26"/>
      <c r="CE244" s="26"/>
      <c r="CF244" s="26"/>
    </row>
    <row r="245" spans="1:84" s="7" customFormat="1" hidden="1" x14ac:dyDescent="0.25">
      <c r="E245" s="65" t="s">
        <v>10</v>
      </c>
      <c r="F245" s="66"/>
      <c r="G245" s="67" t="s">
        <v>11</v>
      </c>
      <c r="H245" s="68"/>
      <c r="I245" s="69"/>
      <c r="J245" s="466" t="s">
        <v>12</v>
      </c>
      <c r="K245" s="467"/>
      <c r="L245" s="467"/>
      <c r="M245" s="468"/>
      <c r="P245" s="304"/>
      <c r="Q245" s="304"/>
      <c r="R245" s="304"/>
      <c r="S245" s="304"/>
      <c r="T245" s="304"/>
      <c r="U245" s="304"/>
      <c r="V245" s="304"/>
      <c r="W245" s="304"/>
      <c r="Y245" s="304"/>
      <c r="Z245" s="304"/>
      <c r="AA245" s="304"/>
      <c r="AB245" s="304"/>
      <c r="AC245" s="304"/>
      <c r="AD245" s="304"/>
      <c r="AE245" s="304"/>
      <c r="AF245" s="304"/>
      <c r="AG245" s="304"/>
      <c r="AH245" s="304"/>
      <c r="AI245" s="304"/>
      <c r="AJ245" s="304"/>
      <c r="AK245" s="304"/>
      <c r="AL245" s="304"/>
      <c r="AM245" s="304"/>
      <c r="AN245" s="304"/>
      <c r="AO245" s="304"/>
      <c r="AP245" s="304"/>
      <c r="AQ245" s="304"/>
      <c r="AR245" s="304"/>
      <c r="AS245" s="304"/>
      <c r="AT245" s="304"/>
      <c r="AU245" s="304"/>
      <c r="AV245" s="304"/>
      <c r="AW245" s="304"/>
      <c r="AY245" s="304"/>
      <c r="AZ245" s="304"/>
      <c r="BA245" s="304"/>
      <c r="BB245" s="304"/>
      <c r="BC245" s="304"/>
      <c r="BD245" s="304"/>
      <c r="BE245" s="304"/>
      <c r="BF245" s="15"/>
      <c r="BG245" s="15"/>
      <c r="BH245" s="15"/>
      <c r="BI245" s="15"/>
      <c r="BJ245" s="15"/>
      <c r="BK245" s="15"/>
      <c r="BL245" s="15"/>
      <c r="BM245" s="15"/>
      <c r="BO245" s="15"/>
      <c r="BP245" s="15"/>
      <c r="BQ245" s="15"/>
      <c r="BR245" s="15"/>
      <c r="BS245" s="15"/>
      <c r="BU245" s="26"/>
      <c r="BV245" s="26"/>
      <c r="BW245" s="26"/>
      <c r="BX245" s="26"/>
      <c r="BY245" s="26"/>
      <c r="BZ245" s="26"/>
      <c r="CA245" s="26"/>
      <c r="CB245" s="26"/>
      <c r="CC245" s="26"/>
      <c r="CD245" s="26"/>
      <c r="CE245" s="26"/>
      <c r="CF245" s="26"/>
    </row>
    <row r="246" spans="1:84" s="7" customFormat="1" ht="45" hidden="1" x14ac:dyDescent="0.25">
      <c r="B246" s="8" t="s">
        <v>0</v>
      </c>
      <c r="C246" s="8" t="s">
        <v>1</v>
      </c>
      <c r="D246" s="8" t="s">
        <v>5</v>
      </c>
      <c r="E246" s="303" t="s">
        <v>23</v>
      </c>
      <c r="F246" s="303" t="s">
        <v>24</v>
      </c>
      <c r="G246" s="316" t="s">
        <v>6</v>
      </c>
      <c r="H246" s="316" t="s">
        <v>5</v>
      </c>
      <c r="I246" s="316" t="s">
        <v>14</v>
      </c>
      <c r="J246" s="110" t="s">
        <v>7</v>
      </c>
      <c r="K246" s="110" t="s">
        <v>9</v>
      </c>
      <c r="L246" s="110" t="s">
        <v>13</v>
      </c>
      <c r="M246" s="110" t="s">
        <v>8</v>
      </c>
      <c r="P246" s="304"/>
      <c r="Q246" s="304"/>
      <c r="R246" s="304"/>
      <c r="S246" s="304"/>
      <c r="T246" s="304"/>
      <c r="U246" s="304"/>
      <c r="V246" s="304"/>
      <c r="W246" s="304"/>
      <c r="Y246" s="304"/>
      <c r="Z246" s="304"/>
      <c r="AA246" s="304"/>
      <c r="AB246" s="304"/>
      <c r="AC246" s="304"/>
      <c r="AD246" s="304"/>
      <c r="AE246" s="304"/>
      <c r="AF246" s="304"/>
      <c r="AG246" s="304"/>
      <c r="AH246" s="304"/>
      <c r="AI246" s="304"/>
      <c r="AJ246" s="304"/>
      <c r="AK246" s="304"/>
      <c r="AL246" s="304"/>
      <c r="AM246" s="304"/>
      <c r="AN246" s="304"/>
      <c r="AO246" s="304"/>
      <c r="AP246" s="304"/>
      <c r="AQ246" s="304"/>
      <c r="AR246" s="304"/>
      <c r="AS246" s="304"/>
      <c r="AT246" s="304"/>
      <c r="AU246" s="304"/>
      <c r="AV246" s="304"/>
      <c r="AW246" s="304"/>
      <c r="AY246" s="304"/>
      <c r="AZ246" s="304"/>
      <c r="BA246" s="304"/>
      <c r="BB246" s="304"/>
      <c r="BC246" s="304"/>
      <c r="BD246" s="304"/>
      <c r="BE246" s="304"/>
      <c r="BF246" s="15"/>
      <c r="BG246" s="15"/>
      <c r="BH246" s="15"/>
      <c r="BI246" s="15"/>
      <c r="BJ246" s="15"/>
      <c r="BK246" s="15"/>
      <c r="BL246" s="15"/>
      <c r="BM246" s="15"/>
      <c r="BO246" s="15"/>
      <c r="BP246" s="15"/>
      <c r="BQ246" s="15"/>
      <c r="BR246" s="15"/>
      <c r="BS246" s="15"/>
      <c r="BU246" s="26"/>
      <c r="BV246" s="26"/>
      <c r="BW246" s="26"/>
      <c r="BX246" s="26"/>
      <c r="BY246" s="26"/>
      <c r="BZ246" s="26"/>
      <c r="CA246" s="26"/>
      <c r="CB246" s="26"/>
      <c r="CC246" s="26"/>
      <c r="CD246" s="26"/>
      <c r="CE246" s="26"/>
      <c r="CF246" s="26"/>
    </row>
    <row r="247" spans="1:84" s="7" customFormat="1" ht="156" hidden="1" customHeight="1" x14ac:dyDescent="0.25">
      <c r="B247" s="29" t="s">
        <v>19</v>
      </c>
      <c r="C247" s="263" t="s">
        <v>329</v>
      </c>
      <c r="D247" s="70" t="s">
        <v>236</v>
      </c>
      <c r="E247" s="30">
        <v>2008</v>
      </c>
      <c r="F247" s="31">
        <v>1</v>
      </c>
      <c r="G247" s="34" t="s">
        <v>63</v>
      </c>
      <c r="H247" s="159" t="s">
        <v>244</v>
      </c>
      <c r="I247" s="19" t="s">
        <v>145</v>
      </c>
      <c r="J247" s="35" t="s">
        <v>101</v>
      </c>
      <c r="K247" s="79"/>
      <c r="L247" s="35" t="s">
        <v>88</v>
      </c>
      <c r="M247" s="32"/>
      <c r="P247" s="304"/>
      <c r="Q247" s="304"/>
      <c r="R247" s="304"/>
      <c r="S247" s="304"/>
      <c r="T247" s="304"/>
      <c r="U247" s="304"/>
      <c r="V247" s="304"/>
      <c r="W247" s="304"/>
      <c r="Y247" s="304"/>
      <c r="Z247" s="304"/>
      <c r="AA247" s="304"/>
      <c r="AB247" s="304"/>
      <c r="AC247" s="304"/>
      <c r="AD247" s="304"/>
      <c r="AE247" s="304"/>
      <c r="AF247" s="304"/>
      <c r="AG247" s="304"/>
      <c r="AH247" s="304"/>
      <c r="AI247" s="304"/>
      <c r="AJ247" s="304"/>
      <c r="AK247" s="304"/>
      <c r="AL247" s="304"/>
      <c r="AM247" s="304"/>
      <c r="AN247" s="304"/>
      <c r="AO247" s="304"/>
      <c r="AP247" s="304"/>
      <c r="AQ247" s="304"/>
      <c r="AR247" s="304"/>
      <c r="AS247" s="304"/>
      <c r="AT247" s="304"/>
      <c r="AU247" s="304"/>
      <c r="AV247" s="304"/>
      <c r="AW247" s="304"/>
      <c r="AY247" s="304"/>
      <c r="AZ247" s="304"/>
      <c r="BA247" s="304"/>
      <c r="BB247" s="304"/>
      <c r="BC247" s="304"/>
      <c r="BD247" s="304"/>
      <c r="BE247" s="304"/>
      <c r="BF247" s="15"/>
      <c r="BG247" s="15"/>
      <c r="BH247" s="15"/>
      <c r="BI247" s="15"/>
      <c r="BJ247" s="15"/>
      <c r="BK247" s="15"/>
      <c r="BL247" s="15"/>
      <c r="BM247" s="15"/>
      <c r="BO247" s="15"/>
      <c r="BP247" s="15"/>
      <c r="BQ247" s="15"/>
      <c r="BR247" s="15"/>
      <c r="BS247" s="15"/>
      <c r="BU247" s="26"/>
      <c r="BV247" s="26"/>
      <c r="BW247" s="26"/>
      <c r="BX247" s="26"/>
      <c r="BY247" s="26"/>
      <c r="BZ247" s="26"/>
      <c r="CA247" s="26"/>
      <c r="CB247" s="26"/>
      <c r="CC247" s="26"/>
      <c r="CD247" s="26"/>
      <c r="CE247" s="26"/>
      <c r="CF247" s="26"/>
    </row>
    <row r="248" spans="1:84" s="7" customFormat="1" ht="180" hidden="1" customHeight="1" x14ac:dyDescent="0.25">
      <c r="B248" s="23" t="s">
        <v>19</v>
      </c>
      <c r="C248" s="263" t="s">
        <v>329</v>
      </c>
      <c r="D248" s="70" t="s">
        <v>139</v>
      </c>
      <c r="E248" s="30">
        <v>2009</v>
      </c>
      <c r="F248" s="17">
        <v>1</v>
      </c>
      <c r="G248" s="34" t="s">
        <v>63</v>
      </c>
      <c r="H248" s="159" t="s">
        <v>246</v>
      </c>
      <c r="I248" s="19" t="s">
        <v>143</v>
      </c>
      <c r="J248" s="35" t="s">
        <v>101</v>
      </c>
      <c r="K248" s="79"/>
      <c r="L248" s="35" t="s">
        <v>88</v>
      </c>
      <c r="M248" s="21"/>
      <c r="P248" s="304"/>
      <c r="Q248" s="304"/>
      <c r="R248" s="304"/>
      <c r="S248" s="304"/>
      <c r="T248" s="304"/>
      <c r="U248" s="304"/>
      <c r="V248" s="304"/>
      <c r="W248" s="304"/>
      <c r="Y248" s="304"/>
      <c r="Z248" s="304"/>
      <c r="AA248" s="304"/>
      <c r="AB248" s="304"/>
      <c r="AC248" s="304"/>
      <c r="AD248" s="304"/>
      <c r="AE248" s="304"/>
      <c r="AF248" s="304"/>
      <c r="AG248" s="304"/>
      <c r="AH248" s="304"/>
      <c r="AI248" s="304"/>
      <c r="AJ248" s="304"/>
      <c r="AK248" s="304"/>
      <c r="AL248" s="304"/>
      <c r="AM248" s="304"/>
      <c r="AN248" s="304"/>
      <c r="AO248" s="304"/>
      <c r="AP248" s="304"/>
      <c r="AQ248" s="304"/>
      <c r="AR248" s="304"/>
      <c r="AS248" s="304"/>
      <c r="AT248" s="304"/>
      <c r="AU248" s="304"/>
      <c r="AV248" s="304"/>
      <c r="AW248" s="304"/>
      <c r="AY248" s="304"/>
      <c r="AZ248" s="304"/>
      <c r="BA248" s="304"/>
      <c r="BB248" s="304"/>
      <c r="BC248" s="304"/>
      <c r="BD248" s="304"/>
      <c r="BE248" s="304"/>
      <c r="BF248" s="15"/>
      <c r="BG248" s="15"/>
      <c r="BH248" s="15"/>
      <c r="BI248" s="15"/>
      <c r="BJ248" s="15"/>
      <c r="BK248" s="15"/>
      <c r="BL248" s="15"/>
      <c r="BM248" s="15"/>
      <c r="BO248" s="15"/>
      <c r="BP248" s="15"/>
      <c r="BQ248" s="15"/>
      <c r="BR248" s="15"/>
      <c r="BS248" s="15"/>
      <c r="BU248" s="26"/>
      <c r="BV248" s="26"/>
      <c r="BW248" s="26"/>
      <c r="BX248" s="26"/>
      <c r="BY248" s="26"/>
      <c r="BZ248" s="26"/>
      <c r="CA248" s="26"/>
      <c r="CB248" s="26"/>
      <c r="CC248" s="26"/>
      <c r="CD248" s="26"/>
      <c r="CE248" s="26"/>
      <c r="CF248" s="26"/>
    </row>
    <row r="249" spans="1:84" s="7" customFormat="1" ht="191.25" hidden="1" customHeight="1" x14ac:dyDescent="0.25">
      <c r="B249" s="29" t="s">
        <v>19</v>
      </c>
      <c r="C249" s="263" t="s">
        <v>329</v>
      </c>
      <c r="D249" s="70" t="s">
        <v>140</v>
      </c>
      <c r="E249" s="25">
        <v>2010</v>
      </c>
      <c r="F249" s="31">
        <v>1</v>
      </c>
      <c r="G249" s="34" t="s">
        <v>63</v>
      </c>
      <c r="H249" s="160" t="s">
        <v>245</v>
      </c>
      <c r="I249" s="19"/>
      <c r="J249" s="35"/>
      <c r="K249" s="79"/>
      <c r="L249" s="35"/>
      <c r="M249" s="32"/>
      <c r="P249" s="304"/>
      <c r="Q249" s="304"/>
      <c r="R249" s="304"/>
      <c r="S249" s="304"/>
      <c r="T249" s="304"/>
      <c r="U249" s="304"/>
      <c r="V249" s="304"/>
      <c r="W249" s="304"/>
      <c r="Y249" s="304"/>
      <c r="Z249" s="304"/>
      <c r="AA249" s="304"/>
      <c r="AB249" s="304"/>
      <c r="AC249" s="304"/>
      <c r="AD249" s="304"/>
      <c r="AE249" s="304"/>
      <c r="AF249" s="304"/>
      <c r="AG249" s="304"/>
      <c r="AH249" s="304"/>
      <c r="AI249" s="304"/>
      <c r="AJ249" s="304"/>
      <c r="AK249" s="304"/>
      <c r="AL249" s="304"/>
      <c r="AM249" s="304"/>
      <c r="AN249" s="304"/>
      <c r="AO249" s="304"/>
      <c r="AP249" s="304"/>
      <c r="AQ249" s="304"/>
      <c r="AR249" s="304"/>
      <c r="AS249" s="304"/>
      <c r="AT249" s="304"/>
      <c r="AU249" s="304"/>
      <c r="AV249" s="304"/>
      <c r="AW249" s="304"/>
      <c r="AY249" s="304"/>
      <c r="AZ249" s="304"/>
      <c r="BA249" s="304"/>
      <c r="BB249" s="304"/>
      <c r="BC249" s="304"/>
      <c r="BD249" s="304"/>
      <c r="BE249" s="304"/>
      <c r="BF249" s="15"/>
      <c r="BG249" s="15"/>
      <c r="BH249" s="15"/>
      <c r="BI249" s="15"/>
      <c r="BJ249" s="15"/>
      <c r="BK249" s="15"/>
      <c r="BL249" s="15"/>
      <c r="BM249" s="15"/>
      <c r="BO249" s="15"/>
      <c r="BP249" s="15"/>
      <c r="BQ249" s="15"/>
      <c r="BR249" s="15"/>
      <c r="BS249" s="15"/>
      <c r="BU249" s="26"/>
      <c r="BV249" s="26"/>
      <c r="BW249" s="26"/>
      <c r="BX249" s="26"/>
      <c r="BY249" s="26"/>
      <c r="BZ249" s="26"/>
      <c r="CA249" s="26"/>
      <c r="CB249" s="26"/>
      <c r="CC249" s="26"/>
      <c r="CD249" s="26"/>
      <c r="CE249" s="26"/>
      <c r="CF249" s="26"/>
    </row>
    <row r="250" spans="1:84" s="7" customFormat="1" ht="199.5" hidden="1" customHeight="1" x14ac:dyDescent="0.25">
      <c r="B250" s="29" t="s">
        <v>19</v>
      </c>
      <c r="C250" s="263" t="s">
        <v>329</v>
      </c>
      <c r="D250" s="70" t="s">
        <v>141</v>
      </c>
      <c r="E250" s="30">
        <v>2011</v>
      </c>
      <c r="F250" s="31">
        <v>1</v>
      </c>
      <c r="G250" s="34" t="s">
        <v>63</v>
      </c>
      <c r="H250" s="160" t="s">
        <v>247</v>
      </c>
      <c r="I250" s="19" t="s">
        <v>144</v>
      </c>
      <c r="J250" s="35" t="s">
        <v>101</v>
      </c>
      <c r="K250" s="79"/>
      <c r="L250" s="35" t="s">
        <v>88</v>
      </c>
      <c r="M250" s="32"/>
      <c r="P250" s="304"/>
      <c r="Q250" s="304"/>
      <c r="R250" s="304"/>
      <c r="S250" s="304"/>
      <c r="T250" s="304"/>
      <c r="U250" s="304"/>
      <c r="V250" s="304"/>
      <c r="W250" s="304"/>
      <c r="Y250" s="304"/>
      <c r="Z250" s="304"/>
      <c r="AA250" s="304"/>
      <c r="AB250" s="304"/>
      <c r="AC250" s="304"/>
      <c r="AD250" s="304"/>
      <c r="AE250" s="304"/>
      <c r="AF250" s="304"/>
      <c r="AG250" s="304"/>
      <c r="AH250" s="304"/>
      <c r="AI250" s="304"/>
      <c r="AJ250" s="304"/>
      <c r="AK250" s="304"/>
      <c r="AL250" s="304"/>
      <c r="AM250" s="304"/>
      <c r="AN250" s="304"/>
      <c r="AO250" s="304"/>
      <c r="AP250" s="304"/>
      <c r="AQ250" s="304"/>
      <c r="AR250" s="304"/>
      <c r="AS250" s="304"/>
      <c r="AT250" s="304"/>
      <c r="AU250" s="304"/>
      <c r="AV250" s="304"/>
      <c r="AW250" s="304"/>
      <c r="AY250" s="304"/>
      <c r="AZ250" s="304"/>
      <c r="BA250" s="304"/>
      <c r="BB250" s="304"/>
      <c r="BC250" s="304"/>
      <c r="BD250" s="304"/>
      <c r="BE250" s="304"/>
      <c r="BF250" s="15"/>
      <c r="BG250" s="15"/>
      <c r="BH250" s="15"/>
      <c r="BI250" s="15"/>
      <c r="BJ250" s="15"/>
      <c r="BK250" s="15"/>
      <c r="BL250" s="15"/>
      <c r="BM250" s="15"/>
      <c r="BO250" s="15"/>
      <c r="BP250" s="15"/>
      <c r="BQ250" s="15"/>
      <c r="BR250" s="15"/>
      <c r="BS250" s="15"/>
      <c r="BU250" s="26"/>
      <c r="BV250" s="26"/>
      <c r="BW250" s="26"/>
      <c r="BX250" s="26"/>
      <c r="BY250" s="26"/>
      <c r="BZ250" s="26"/>
      <c r="CA250" s="26"/>
      <c r="CB250" s="26"/>
      <c r="CC250" s="26"/>
      <c r="CD250" s="26"/>
      <c r="CE250" s="26"/>
      <c r="CF250" s="26"/>
    </row>
    <row r="251" spans="1:84" s="7" customFormat="1" ht="194.25" hidden="1" customHeight="1" x14ac:dyDescent="0.25">
      <c r="B251" s="23" t="s">
        <v>19</v>
      </c>
      <c r="C251" s="263" t="s">
        <v>329</v>
      </c>
      <c r="D251" s="70" t="s">
        <v>142</v>
      </c>
      <c r="E251" s="25">
        <v>2012</v>
      </c>
      <c r="F251" s="17">
        <v>1</v>
      </c>
      <c r="G251" s="34" t="s">
        <v>63</v>
      </c>
      <c r="H251" s="160" t="s">
        <v>248</v>
      </c>
      <c r="I251" s="19" t="s">
        <v>146</v>
      </c>
      <c r="J251" s="35" t="s">
        <v>101</v>
      </c>
      <c r="K251" s="79"/>
      <c r="L251" s="35" t="s">
        <v>88</v>
      </c>
      <c r="M251" s="21"/>
      <c r="P251" s="304"/>
      <c r="Q251" s="304"/>
      <c r="R251" s="304"/>
      <c r="S251" s="304"/>
      <c r="T251" s="304"/>
      <c r="U251" s="304"/>
      <c r="V251" s="304"/>
      <c r="W251" s="304"/>
      <c r="Y251" s="304"/>
      <c r="Z251" s="304"/>
      <c r="AA251" s="304"/>
      <c r="AB251" s="304"/>
      <c r="AC251" s="304"/>
      <c r="AD251" s="304"/>
      <c r="AE251" s="304"/>
      <c r="AF251" s="304"/>
      <c r="AG251" s="304"/>
      <c r="AH251" s="304"/>
      <c r="AI251" s="304"/>
      <c r="AJ251" s="304"/>
      <c r="AK251" s="304"/>
      <c r="AL251" s="304"/>
      <c r="AM251" s="304"/>
      <c r="AN251" s="304"/>
      <c r="AO251" s="304"/>
      <c r="AP251" s="304"/>
      <c r="AQ251" s="304"/>
      <c r="AR251" s="304"/>
      <c r="AS251" s="304"/>
      <c r="AT251" s="304"/>
      <c r="AU251" s="304"/>
      <c r="AV251" s="304"/>
      <c r="AW251" s="304"/>
      <c r="AY251" s="304"/>
      <c r="AZ251" s="304"/>
      <c r="BA251" s="304"/>
      <c r="BB251" s="304"/>
      <c r="BC251" s="304"/>
      <c r="BD251" s="304"/>
      <c r="BE251" s="304"/>
      <c r="BF251" s="15"/>
      <c r="BG251" s="15"/>
      <c r="BH251" s="15"/>
      <c r="BI251" s="15"/>
      <c r="BJ251" s="15"/>
      <c r="BK251" s="15"/>
      <c r="BL251" s="15"/>
      <c r="BM251" s="15"/>
      <c r="BO251" s="15"/>
      <c r="BP251" s="15"/>
      <c r="BQ251" s="15"/>
      <c r="BR251" s="15"/>
      <c r="BS251" s="15"/>
      <c r="BU251" s="26"/>
      <c r="BV251" s="26"/>
      <c r="BW251" s="26"/>
      <c r="BX251" s="26"/>
      <c r="BY251" s="26"/>
      <c r="BZ251" s="26"/>
      <c r="CA251" s="26"/>
      <c r="CB251" s="26"/>
      <c r="CC251" s="26"/>
      <c r="CD251" s="26"/>
      <c r="CE251" s="26"/>
      <c r="CF251" s="26"/>
    </row>
    <row r="252" spans="1:84" s="7" customFormat="1" hidden="1" x14ac:dyDescent="0.25">
      <c r="B252" s="45"/>
      <c r="C252" s="63"/>
      <c r="D252" s="64"/>
      <c r="E252" s="54"/>
      <c r="F252" s="54"/>
      <c r="M252" s="304"/>
      <c r="P252" s="304"/>
      <c r="Q252" s="304"/>
      <c r="R252" s="304"/>
      <c r="S252" s="304"/>
      <c r="T252" s="304"/>
      <c r="U252" s="304"/>
      <c r="V252" s="304"/>
      <c r="W252" s="304"/>
      <c r="Y252" s="304"/>
      <c r="Z252" s="304"/>
      <c r="AA252" s="304"/>
      <c r="AB252" s="304"/>
      <c r="AC252" s="304"/>
      <c r="AD252" s="304"/>
      <c r="AE252" s="304"/>
      <c r="AF252" s="304"/>
      <c r="AG252" s="304"/>
      <c r="AH252" s="304"/>
      <c r="AI252" s="304"/>
      <c r="AJ252" s="304"/>
      <c r="AK252" s="304"/>
      <c r="AL252" s="304"/>
      <c r="AM252" s="304"/>
      <c r="AN252" s="304"/>
      <c r="AO252" s="304"/>
      <c r="AP252" s="304"/>
      <c r="AQ252" s="304"/>
      <c r="AR252" s="304"/>
      <c r="AS252" s="304"/>
      <c r="AT252" s="304"/>
      <c r="AU252" s="304"/>
      <c r="AV252" s="304"/>
      <c r="AW252" s="304"/>
      <c r="AY252" s="304"/>
      <c r="AZ252" s="304"/>
      <c r="BA252" s="304"/>
      <c r="BB252" s="304"/>
      <c r="BC252" s="304"/>
      <c r="BD252" s="304"/>
      <c r="BE252" s="304"/>
      <c r="BF252" s="15"/>
      <c r="BG252" s="15"/>
      <c r="BH252" s="15"/>
      <c r="BI252" s="15"/>
      <c r="BJ252" s="15"/>
      <c r="BK252" s="15"/>
      <c r="BL252" s="15"/>
      <c r="BM252" s="15"/>
      <c r="BO252" s="15"/>
      <c r="BP252" s="15"/>
      <c r="BQ252" s="15"/>
      <c r="BR252" s="15"/>
      <c r="BS252" s="15"/>
      <c r="BU252" s="26"/>
      <c r="BV252" s="26"/>
      <c r="BW252" s="26"/>
      <c r="BX252" s="26"/>
      <c r="BY252" s="26"/>
      <c r="BZ252" s="26"/>
      <c r="CA252" s="26"/>
      <c r="CB252" s="26"/>
      <c r="CC252" s="26"/>
      <c r="CD252" s="26"/>
      <c r="CE252" s="26"/>
      <c r="CF252" s="26"/>
    </row>
    <row r="253" spans="1:84" s="7" customFormat="1" x14ac:dyDescent="0.25">
      <c r="B253" s="45"/>
      <c r="C253" s="63"/>
      <c r="D253" s="64"/>
      <c r="E253" s="54"/>
      <c r="F253" s="54"/>
      <c r="M253" s="304"/>
      <c r="P253" s="304"/>
      <c r="Q253" s="304"/>
      <c r="R253" s="304"/>
      <c r="S253" s="304"/>
      <c r="T253" s="304"/>
      <c r="U253" s="304"/>
      <c r="V253" s="304"/>
      <c r="W253" s="304"/>
      <c r="Y253" s="304"/>
      <c r="Z253" s="304"/>
      <c r="AA253" s="304"/>
      <c r="AB253" s="304"/>
      <c r="AC253" s="304"/>
      <c r="AD253" s="304"/>
      <c r="AE253" s="304"/>
      <c r="AF253" s="304"/>
      <c r="AG253" s="304"/>
      <c r="AH253" s="304"/>
      <c r="AI253" s="304"/>
      <c r="AJ253" s="304"/>
      <c r="AK253" s="304"/>
      <c r="AL253" s="304"/>
      <c r="AM253" s="304"/>
      <c r="AN253" s="304"/>
      <c r="AO253" s="304"/>
      <c r="AP253" s="304"/>
      <c r="AQ253" s="304"/>
      <c r="AR253" s="304"/>
      <c r="AS253" s="304"/>
      <c r="AT253" s="304"/>
      <c r="AU253" s="304"/>
      <c r="AV253" s="304"/>
      <c r="AW253" s="304"/>
      <c r="AY253" s="304"/>
      <c r="AZ253" s="304"/>
      <c r="BA253" s="304"/>
      <c r="BB253" s="304"/>
      <c r="BC253" s="304"/>
      <c r="BD253" s="304"/>
      <c r="BE253" s="304"/>
      <c r="BF253" s="15"/>
      <c r="BG253" s="15"/>
      <c r="BH253" s="15"/>
      <c r="BI253" s="15"/>
      <c r="BJ253" s="15"/>
      <c r="BK253" s="15"/>
      <c r="BL253" s="15"/>
      <c r="BM253" s="15"/>
      <c r="BO253" s="15"/>
      <c r="BP253" s="15"/>
      <c r="BQ253" s="15"/>
      <c r="BR253" s="15"/>
      <c r="BS253" s="15"/>
      <c r="BU253" s="26"/>
      <c r="BV253" s="26"/>
      <c r="BW253" s="26"/>
      <c r="BX253" s="26"/>
      <c r="BY253" s="26"/>
      <c r="BZ253" s="26"/>
      <c r="CA253" s="26"/>
      <c r="CB253" s="26"/>
      <c r="CC253" s="26"/>
      <c r="CD253" s="26"/>
      <c r="CE253" s="26"/>
      <c r="CF253" s="26"/>
    </row>
    <row r="254" spans="1:84" s="7" customFormat="1" ht="15.75" thickBot="1" x14ac:dyDescent="0.3">
      <c r="B254" s="45"/>
      <c r="C254" s="63"/>
      <c r="D254" s="64"/>
      <c r="E254" s="54"/>
      <c r="F254" s="54"/>
      <c r="M254" s="304"/>
      <c r="P254" s="304"/>
      <c r="Q254" s="304"/>
      <c r="R254" s="304"/>
      <c r="S254" s="304"/>
      <c r="T254" s="304"/>
      <c r="U254" s="304"/>
      <c r="V254" s="304"/>
      <c r="W254" s="304"/>
      <c r="Y254" s="304"/>
      <c r="Z254" s="304"/>
      <c r="AA254" s="304"/>
      <c r="AB254" s="304"/>
      <c r="AC254" s="304"/>
      <c r="AD254" s="304"/>
      <c r="AE254" s="304"/>
      <c r="AF254" s="304"/>
      <c r="AG254" s="304"/>
      <c r="AH254" s="304"/>
      <c r="AI254" s="304"/>
      <c r="AJ254" s="304"/>
      <c r="AK254" s="304"/>
      <c r="AL254" s="304"/>
      <c r="AM254" s="304"/>
      <c r="AN254" s="304"/>
      <c r="AO254" s="304"/>
      <c r="AP254" s="304"/>
      <c r="AQ254" s="304"/>
      <c r="AR254" s="304"/>
      <c r="AS254" s="304"/>
      <c r="AT254" s="304"/>
      <c r="AU254" s="304"/>
      <c r="AV254" s="304"/>
      <c r="AW254" s="304"/>
      <c r="AY254" s="304"/>
      <c r="AZ254" s="304"/>
      <c r="BA254" s="304"/>
      <c r="BB254" s="304"/>
      <c r="BC254" s="304"/>
      <c r="BD254" s="304"/>
      <c r="BE254" s="304"/>
      <c r="BF254" s="15"/>
      <c r="BG254" s="15"/>
      <c r="BH254" s="15"/>
      <c r="BI254" s="15"/>
      <c r="BJ254" s="15"/>
      <c r="BK254" s="15"/>
      <c r="BL254" s="15"/>
      <c r="BM254" s="15"/>
      <c r="BO254" s="15"/>
      <c r="BP254" s="15"/>
      <c r="BQ254" s="15"/>
      <c r="BR254" s="15"/>
      <c r="BS254" s="15"/>
      <c r="BU254" s="26"/>
      <c r="BV254" s="26"/>
      <c r="BW254" s="26"/>
      <c r="BX254" s="26"/>
      <c r="BY254" s="26"/>
      <c r="BZ254" s="26"/>
      <c r="CA254" s="26"/>
      <c r="CB254" s="26"/>
      <c r="CC254" s="26"/>
      <c r="CD254" s="26"/>
      <c r="CE254" s="26"/>
      <c r="CF254" s="26"/>
    </row>
    <row r="255" spans="1:84" s="7" customFormat="1" ht="34.5" customHeight="1" thickBot="1" x14ac:dyDescent="0.3">
      <c r="A255" s="507" t="s">
        <v>380</v>
      </c>
      <c r="B255" s="496"/>
      <c r="C255" s="496"/>
      <c r="D255" s="496"/>
      <c r="E255" s="496"/>
      <c r="F255" s="496"/>
      <c r="G255" s="496"/>
      <c r="H255" s="496"/>
      <c r="I255" s="496"/>
      <c r="J255" s="496"/>
      <c r="K255" s="496"/>
      <c r="L255" s="496"/>
      <c r="M255" s="497"/>
      <c r="P255" s="304"/>
      <c r="Q255" s="304"/>
      <c r="R255" s="304"/>
      <c r="S255" s="304"/>
      <c r="T255" s="304"/>
      <c r="U255" s="304"/>
      <c r="V255" s="304"/>
      <c r="W255" s="304"/>
      <c r="Y255" s="304"/>
      <c r="Z255" s="304"/>
      <c r="AA255" s="304"/>
      <c r="AB255" s="304"/>
      <c r="AC255" s="304"/>
      <c r="AD255" s="304"/>
      <c r="AE255" s="304"/>
      <c r="AF255" s="304"/>
      <c r="AG255" s="304"/>
      <c r="AH255" s="304"/>
      <c r="AI255" s="304"/>
      <c r="AJ255" s="304"/>
      <c r="AK255" s="304"/>
      <c r="AL255" s="304"/>
      <c r="AM255" s="304"/>
      <c r="AN255" s="304"/>
      <c r="AO255" s="304"/>
      <c r="AP255" s="304"/>
      <c r="AQ255" s="304"/>
      <c r="AR255" s="304"/>
      <c r="AS255" s="304"/>
      <c r="AT255" s="304"/>
      <c r="AU255" s="304"/>
      <c r="AV255" s="304"/>
      <c r="AW255" s="304"/>
      <c r="AY255" s="304"/>
      <c r="AZ255" s="304"/>
      <c r="BA255" s="304"/>
      <c r="BB255" s="304"/>
      <c r="BC255" s="304"/>
      <c r="BD255" s="304"/>
      <c r="BE255" s="304"/>
      <c r="BF255" s="15"/>
      <c r="BG255" s="15"/>
      <c r="BH255" s="15"/>
      <c r="BI255" s="15"/>
      <c r="BJ255" s="15"/>
      <c r="BK255" s="15"/>
      <c r="BL255" s="15"/>
      <c r="BM255" s="15"/>
      <c r="BO255" s="15"/>
      <c r="BP255" s="15"/>
      <c r="BQ255" s="15"/>
      <c r="BR255" s="15"/>
      <c r="BS255" s="15"/>
      <c r="BU255" s="26"/>
      <c r="BV255" s="26"/>
      <c r="BW255" s="26"/>
      <c r="BX255" s="26"/>
      <c r="BY255" s="26"/>
      <c r="BZ255" s="26"/>
      <c r="CA255" s="26"/>
      <c r="CB255" s="26"/>
      <c r="CC255" s="26"/>
      <c r="CD255" s="26"/>
      <c r="CE255" s="26"/>
      <c r="CF255" s="26"/>
    </row>
    <row r="256" spans="1:84" s="7" customFormat="1" ht="15.6" customHeight="1" x14ac:dyDescent="0.25">
      <c r="B256" s="304"/>
      <c r="C256" s="15"/>
      <c r="D256" s="15"/>
      <c r="E256" s="15"/>
      <c r="F256" s="26"/>
      <c r="G256" s="27"/>
      <c r="H256" s="27"/>
      <c r="I256" s="15"/>
      <c r="K256" s="304"/>
      <c r="L256" s="304"/>
      <c r="M256" s="304"/>
      <c r="P256" s="304"/>
      <c r="Q256" s="304"/>
      <c r="R256" s="304"/>
      <c r="S256" s="304"/>
      <c r="T256" s="304"/>
      <c r="U256" s="304"/>
      <c r="V256" s="304"/>
      <c r="W256" s="304"/>
      <c r="Y256" s="304"/>
      <c r="Z256" s="304"/>
      <c r="AA256" s="304"/>
      <c r="AB256" s="304"/>
      <c r="AC256" s="304"/>
      <c r="AD256" s="304"/>
      <c r="AE256" s="304"/>
      <c r="AF256" s="304"/>
      <c r="AG256" s="304"/>
      <c r="AH256" s="304"/>
      <c r="AI256" s="304"/>
      <c r="AJ256" s="304"/>
      <c r="AK256" s="304"/>
      <c r="AL256" s="304"/>
      <c r="AM256" s="304"/>
      <c r="AN256" s="304"/>
      <c r="AO256" s="304"/>
      <c r="AP256" s="304"/>
      <c r="AQ256" s="304"/>
      <c r="AR256" s="304"/>
      <c r="AS256" s="304"/>
      <c r="AT256" s="304"/>
      <c r="AU256" s="304"/>
      <c r="AV256" s="304"/>
      <c r="AW256" s="304"/>
      <c r="AY256" s="304"/>
      <c r="AZ256" s="304"/>
      <c r="BA256" s="304"/>
      <c r="BB256" s="304"/>
      <c r="BC256" s="304"/>
      <c r="BD256" s="304"/>
      <c r="BE256" s="304"/>
      <c r="BF256" s="15"/>
      <c r="BG256" s="15"/>
      <c r="BH256" s="15"/>
      <c r="BI256" s="15"/>
      <c r="BJ256" s="15"/>
      <c r="BK256" s="15"/>
      <c r="BL256" s="15"/>
      <c r="BM256" s="15"/>
      <c r="BO256" s="15"/>
      <c r="BP256" s="15"/>
      <c r="BQ256" s="15"/>
      <c r="BR256" s="15"/>
      <c r="BS256" s="15"/>
      <c r="BU256" s="26"/>
      <c r="BV256" s="26"/>
      <c r="BW256" s="26"/>
      <c r="BX256" s="26"/>
      <c r="BY256" s="26"/>
      <c r="BZ256" s="26"/>
      <c r="CA256" s="26"/>
      <c r="CB256" s="26"/>
      <c r="CC256" s="26"/>
      <c r="CD256" s="26"/>
      <c r="CE256" s="26"/>
      <c r="CF256" s="26"/>
    </row>
    <row r="257" spans="2:84" s="7" customFormat="1" ht="29.25" customHeight="1" x14ac:dyDescent="0.25">
      <c r="B257" s="498" t="s">
        <v>10</v>
      </c>
      <c r="C257" s="499"/>
      <c r="E257" s="486"/>
      <c r="F257" s="486"/>
      <c r="G257" s="487"/>
      <c r="H257" s="487"/>
      <c r="I257" s="36"/>
      <c r="J257" s="36"/>
      <c r="K257" s="304"/>
      <c r="L257" s="304"/>
      <c r="M257" s="304"/>
      <c r="P257" s="304"/>
      <c r="Q257" s="304"/>
      <c r="R257" s="304"/>
      <c r="S257" s="304"/>
      <c r="T257" s="304"/>
      <c r="U257" s="304"/>
      <c r="V257" s="304"/>
      <c r="W257" s="304"/>
      <c r="Y257" s="304"/>
      <c r="Z257" s="304"/>
      <c r="AA257" s="304"/>
      <c r="AB257" s="304"/>
      <c r="AC257" s="304"/>
      <c r="AD257" s="304"/>
      <c r="AE257" s="304"/>
      <c r="AF257" s="304"/>
      <c r="AG257" s="304"/>
      <c r="AH257" s="304"/>
      <c r="AI257" s="304"/>
      <c r="AJ257" s="304"/>
      <c r="AK257" s="304"/>
      <c r="AL257" s="304"/>
      <c r="AM257" s="304"/>
      <c r="AN257" s="304"/>
      <c r="AO257" s="304"/>
      <c r="AP257" s="304"/>
      <c r="AQ257" s="304"/>
      <c r="AR257" s="304"/>
      <c r="AS257" s="304"/>
      <c r="AT257" s="304"/>
      <c r="AU257" s="304"/>
      <c r="AV257" s="304"/>
      <c r="AW257" s="304"/>
      <c r="AY257" s="304"/>
      <c r="AZ257" s="304"/>
      <c r="BA257" s="304"/>
      <c r="BB257" s="304"/>
      <c r="BC257" s="304"/>
      <c r="BD257" s="304"/>
      <c r="BE257" s="304"/>
      <c r="BF257" s="15"/>
      <c r="BG257" s="15"/>
      <c r="BH257" s="15"/>
      <c r="BI257" s="15"/>
      <c r="BJ257" s="15"/>
      <c r="BK257" s="15"/>
      <c r="BL257" s="15"/>
      <c r="BM257" s="15"/>
      <c r="BO257" s="15"/>
      <c r="BP257" s="15"/>
      <c r="BQ257" s="15"/>
      <c r="BR257" s="15"/>
      <c r="BS257" s="15"/>
      <c r="BU257" s="26"/>
      <c r="BV257" s="26"/>
      <c r="BW257" s="26"/>
      <c r="BX257" s="26"/>
      <c r="BY257" s="26"/>
      <c r="BZ257" s="26"/>
      <c r="CA257" s="26"/>
      <c r="CB257" s="26"/>
      <c r="CC257" s="26"/>
      <c r="CD257" s="26"/>
      <c r="CE257" s="26"/>
      <c r="CF257" s="26"/>
    </row>
    <row r="258" spans="2:84" s="7" customFormat="1" ht="45" customHeight="1" x14ac:dyDescent="0.25">
      <c r="B258" s="303" t="s">
        <v>27</v>
      </c>
      <c r="C258" s="303" t="s">
        <v>77</v>
      </c>
      <c r="D258" s="8" t="s">
        <v>76</v>
      </c>
      <c r="E258" s="11" t="s">
        <v>34</v>
      </c>
      <c r="F258" s="11" t="s">
        <v>36</v>
      </c>
      <c r="G258" s="12" t="s">
        <v>37</v>
      </c>
      <c r="H258" s="12" t="s">
        <v>35</v>
      </c>
      <c r="I258" s="281" t="s">
        <v>411</v>
      </c>
      <c r="J258" s="281" t="s">
        <v>409</v>
      </c>
      <c r="K258" s="281" t="s">
        <v>412</v>
      </c>
      <c r="L258" s="304"/>
      <c r="M258" s="304"/>
      <c r="P258" s="304"/>
      <c r="Q258" s="304"/>
      <c r="R258" s="304"/>
      <c r="S258" s="304"/>
      <c r="T258" s="304"/>
      <c r="U258" s="304"/>
      <c r="V258" s="304"/>
      <c r="W258" s="304"/>
      <c r="Y258" s="304"/>
      <c r="Z258" s="304"/>
      <c r="AA258" s="304"/>
      <c r="AB258" s="304"/>
      <c r="AC258" s="304"/>
      <c r="AD258" s="304"/>
      <c r="AE258" s="304"/>
      <c r="AF258" s="304"/>
      <c r="AG258" s="304"/>
      <c r="AH258" s="304"/>
      <c r="AI258" s="304"/>
      <c r="AJ258" s="304"/>
      <c r="AK258" s="304"/>
      <c r="AL258" s="304"/>
      <c r="AM258" s="304"/>
      <c r="AN258" s="304"/>
      <c r="AO258" s="304"/>
      <c r="AP258" s="304"/>
      <c r="AQ258" s="304"/>
      <c r="AR258" s="304"/>
      <c r="AS258" s="304"/>
      <c r="AT258" s="304"/>
      <c r="AU258" s="304"/>
      <c r="AV258" s="304"/>
      <c r="AW258" s="304"/>
      <c r="AY258" s="304"/>
      <c r="AZ258" s="304"/>
      <c r="BA258" s="304"/>
      <c r="BB258" s="304"/>
      <c r="BC258" s="304"/>
      <c r="BD258" s="304"/>
      <c r="BE258" s="304"/>
      <c r="BF258" s="15"/>
      <c r="BG258" s="15"/>
      <c r="BH258" s="15"/>
      <c r="BI258" s="15"/>
      <c r="BJ258" s="15"/>
      <c r="BK258" s="15"/>
      <c r="BL258" s="15"/>
      <c r="BM258" s="15"/>
      <c r="BO258" s="15"/>
      <c r="BP258" s="15"/>
      <c r="BQ258" s="15"/>
      <c r="BR258" s="15"/>
      <c r="BS258" s="15"/>
      <c r="BU258" s="26"/>
      <c r="BV258" s="26"/>
      <c r="BW258" s="26"/>
      <c r="BX258" s="26"/>
      <c r="BY258" s="26"/>
      <c r="BZ258" s="26"/>
      <c r="CA258" s="26"/>
      <c r="CB258" s="26"/>
      <c r="CC258" s="26"/>
      <c r="CD258" s="26"/>
      <c r="CE258" s="26"/>
      <c r="CF258" s="26"/>
    </row>
    <row r="259" spans="2:84" s="7" customFormat="1" ht="377.25" customHeight="1" x14ac:dyDescent="0.25">
      <c r="B259" s="500" t="s">
        <v>284</v>
      </c>
      <c r="C259" s="502" t="s">
        <v>381</v>
      </c>
      <c r="D259" s="502" t="s">
        <v>359</v>
      </c>
      <c r="E259" s="502" t="s">
        <v>349</v>
      </c>
      <c r="F259" s="502" t="s">
        <v>350</v>
      </c>
      <c r="G259" s="235" t="s">
        <v>114</v>
      </c>
      <c r="H259" s="9" t="s">
        <v>114</v>
      </c>
      <c r="I259" s="493" t="s">
        <v>382</v>
      </c>
      <c r="J259" s="493" t="s">
        <v>383</v>
      </c>
      <c r="K259" s="493" t="s">
        <v>350</v>
      </c>
      <c r="L259" s="304"/>
      <c r="M259" s="304"/>
      <c r="P259" s="304"/>
      <c r="Q259" s="304"/>
      <c r="R259" s="304"/>
      <c r="S259" s="304"/>
      <c r="T259" s="304"/>
      <c r="U259" s="304"/>
      <c r="V259" s="304"/>
      <c r="W259" s="304"/>
      <c r="Y259" s="304"/>
      <c r="Z259" s="304"/>
      <c r="AA259" s="304"/>
      <c r="AB259" s="304"/>
      <c r="AC259" s="304"/>
      <c r="AD259" s="304"/>
      <c r="AE259" s="304"/>
      <c r="AF259" s="304"/>
      <c r="AG259" s="304"/>
      <c r="AH259" s="304"/>
      <c r="AI259" s="304"/>
      <c r="AJ259" s="304"/>
      <c r="AK259" s="304"/>
      <c r="AL259" s="304"/>
      <c r="AM259" s="304"/>
      <c r="AN259" s="304"/>
      <c r="AO259" s="304"/>
      <c r="AP259" s="304"/>
      <c r="AQ259" s="304"/>
      <c r="AR259" s="304"/>
      <c r="AS259" s="304"/>
      <c r="AT259" s="304"/>
      <c r="AU259" s="304"/>
      <c r="AV259" s="304"/>
      <c r="AW259" s="304"/>
      <c r="AY259" s="304"/>
      <c r="AZ259" s="304"/>
      <c r="BA259" s="304"/>
      <c r="BB259" s="304"/>
      <c r="BC259" s="304"/>
      <c r="BD259" s="304"/>
      <c r="BE259" s="304"/>
      <c r="BF259" s="15"/>
      <c r="BG259" s="15"/>
      <c r="BH259" s="15"/>
      <c r="BI259" s="15"/>
      <c r="BJ259" s="15"/>
      <c r="BK259" s="15"/>
      <c r="BL259" s="15"/>
      <c r="BM259" s="15"/>
      <c r="BO259" s="15"/>
      <c r="BP259" s="15"/>
      <c r="BQ259" s="15"/>
      <c r="BR259" s="15"/>
      <c r="BS259" s="15"/>
      <c r="BU259" s="26"/>
      <c r="BV259" s="26"/>
      <c r="BW259" s="26"/>
      <c r="BX259" s="26"/>
      <c r="BY259" s="26"/>
      <c r="BZ259" s="26"/>
      <c r="CA259" s="26"/>
      <c r="CB259" s="26"/>
      <c r="CC259" s="26"/>
      <c r="CD259" s="26"/>
      <c r="CE259" s="26"/>
      <c r="CF259" s="26"/>
    </row>
    <row r="260" spans="2:84" s="7" customFormat="1" ht="377.25" customHeight="1" x14ac:dyDescent="0.25">
      <c r="B260" s="501"/>
      <c r="C260" s="502"/>
      <c r="D260" s="502"/>
      <c r="E260" s="502"/>
      <c r="F260" s="503"/>
      <c r="G260" s="15"/>
      <c r="H260" s="15"/>
      <c r="I260" s="494"/>
      <c r="J260" s="494"/>
      <c r="K260" s="494"/>
      <c r="L260" s="304"/>
      <c r="M260" s="304"/>
      <c r="P260" s="304"/>
      <c r="Q260" s="304"/>
      <c r="R260" s="304"/>
      <c r="S260" s="304"/>
      <c r="T260" s="304"/>
      <c r="U260" s="304"/>
      <c r="V260" s="304"/>
      <c r="W260" s="304"/>
      <c r="Y260" s="304"/>
      <c r="Z260" s="304"/>
      <c r="AA260" s="304"/>
      <c r="AB260" s="304"/>
      <c r="AC260" s="304"/>
      <c r="AD260" s="304"/>
      <c r="AE260" s="304"/>
      <c r="AF260" s="304"/>
      <c r="AG260" s="304"/>
      <c r="AH260" s="304"/>
      <c r="AI260" s="304"/>
      <c r="AJ260" s="304"/>
      <c r="AK260" s="304"/>
      <c r="AL260" s="304"/>
      <c r="AM260" s="304"/>
      <c r="AN260" s="304"/>
      <c r="AO260" s="304"/>
      <c r="AP260" s="304"/>
      <c r="AQ260" s="304"/>
      <c r="AR260" s="304"/>
      <c r="AS260" s="304"/>
      <c r="AT260" s="304"/>
      <c r="AU260" s="304"/>
      <c r="AV260" s="304"/>
      <c r="AW260" s="304"/>
      <c r="AY260" s="304"/>
      <c r="AZ260" s="304"/>
      <c r="BA260" s="304"/>
      <c r="BB260" s="304"/>
      <c r="BC260" s="304"/>
      <c r="BD260" s="304"/>
      <c r="BE260" s="304"/>
      <c r="BF260" s="15"/>
      <c r="BG260" s="15"/>
      <c r="BH260" s="15"/>
      <c r="BI260" s="15"/>
      <c r="BJ260" s="15"/>
      <c r="BK260" s="15"/>
      <c r="BL260" s="15"/>
      <c r="BM260" s="15"/>
      <c r="BO260" s="15"/>
      <c r="BP260" s="15"/>
      <c r="BQ260" s="15"/>
      <c r="BR260" s="15"/>
      <c r="BS260" s="15"/>
      <c r="BU260" s="26"/>
      <c r="BV260" s="26"/>
      <c r="BW260" s="26"/>
      <c r="BX260" s="26"/>
      <c r="BY260" s="26"/>
      <c r="BZ260" s="26"/>
      <c r="CA260" s="26"/>
      <c r="CB260" s="26"/>
      <c r="CC260" s="26"/>
      <c r="CD260" s="26"/>
      <c r="CE260" s="26"/>
      <c r="CF260" s="26"/>
    </row>
    <row r="261" spans="2:84" s="7" customFormat="1" ht="15.6" customHeight="1" x14ac:dyDescent="0.25">
      <c r="B261" s="304"/>
      <c r="C261" s="15"/>
      <c r="D261" s="183" t="s">
        <v>272</v>
      </c>
      <c r="E261" s="183" t="s">
        <v>319</v>
      </c>
      <c r="F261" s="26"/>
      <c r="G261" s="27"/>
      <c r="H261" s="27"/>
      <c r="I261" s="15"/>
      <c r="K261" s="304"/>
      <c r="L261" s="304"/>
      <c r="M261" s="304"/>
      <c r="P261" s="304"/>
      <c r="Q261" s="304"/>
      <c r="R261" s="304"/>
      <c r="S261" s="304"/>
      <c r="T261" s="304"/>
      <c r="U261" s="304"/>
      <c r="V261" s="304"/>
      <c r="W261" s="304"/>
      <c r="Y261" s="304"/>
      <c r="Z261" s="304"/>
      <c r="AA261" s="304"/>
      <c r="AB261" s="304"/>
      <c r="AC261" s="304"/>
      <c r="AD261" s="304"/>
      <c r="AE261" s="304"/>
      <c r="AF261" s="304"/>
      <c r="AG261" s="304"/>
      <c r="AH261" s="304"/>
      <c r="AI261" s="304"/>
      <c r="AJ261" s="304"/>
      <c r="AK261" s="304"/>
      <c r="AL261" s="304"/>
      <c r="AM261" s="304"/>
      <c r="AN261" s="304"/>
      <c r="AO261" s="304"/>
      <c r="AP261" s="304"/>
      <c r="AQ261" s="304"/>
      <c r="AR261" s="304"/>
      <c r="AS261" s="304"/>
      <c r="AT261" s="304"/>
      <c r="AU261" s="304"/>
      <c r="AV261" s="304"/>
      <c r="AW261" s="304"/>
      <c r="AY261" s="304"/>
      <c r="AZ261" s="304"/>
      <c r="BA261" s="304"/>
      <c r="BB261" s="304"/>
      <c r="BC261" s="304"/>
      <c r="BD261" s="304"/>
      <c r="BE261" s="304"/>
      <c r="BF261" s="15"/>
      <c r="BG261" s="15"/>
      <c r="BH261" s="15"/>
      <c r="BI261" s="15"/>
      <c r="BJ261" s="15"/>
      <c r="BK261" s="15"/>
      <c r="BL261" s="15"/>
      <c r="BM261" s="15"/>
      <c r="BO261" s="15"/>
      <c r="BP261" s="15"/>
      <c r="BQ261" s="15"/>
      <c r="BR261" s="15"/>
      <c r="BS261" s="15"/>
      <c r="BU261" s="26"/>
      <c r="BV261" s="26"/>
      <c r="BW261" s="26"/>
      <c r="BX261" s="26"/>
      <c r="BY261" s="26"/>
      <c r="BZ261" s="26"/>
      <c r="CA261" s="26"/>
      <c r="CB261" s="26"/>
      <c r="CC261" s="26"/>
      <c r="CD261" s="26"/>
      <c r="CE261" s="26"/>
      <c r="CF261" s="26"/>
    </row>
    <row r="262" spans="2:84" s="7" customFormat="1" ht="15.6" customHeight="1" x14ac:dyDescent="0.25">
      <c r="B262" s="304"/>
      <c r="C262" s="15"/>
      <c r="D262" s="15"/>
      <c r="E262" s="183" t="s">
        <v>320</v>
      </c>
      <c r="F262" s="26"/>
      <c r="G262" s="27"/>
      <c r="H262" s="27"/>
      <c r="I262" s="15"/>
      <c r="K262" s="304"/>
      <c r="L262" s="304"/>
      <c r="M262" s="304"/>
      <c r="P262" s="304"/>
      <c r="Q262" s="304"/>
      <c r="R262" s="304"/>
      <c r="S262" s="304"/>
      <c r="T262" s="304"/>
      <c r="U262" s="304"/>
      <c r="V262" s="304"/>
      <c r="W262" s="304"/>
      <c r="Y262" s="304"/>
      <c r="Z262" s="304"/>
      <c r="AA262" s="304"/>
      <c r="AB262" s="304"/>
      <c r="AC262" s="304"/>
      <c r="AD262" s="304"/>
      <c r="AE262" s="304"/>
      <c r="AF262" s="304"/>
      <c r="AG262" s="304"/>
      <c r="AH262" s="304"/>
      <c r="AI262" s="304"/>
      <c r="AJ262" s="304"/>
      <c r="AK262" s="304"/>
      <c r="AL262" s="304"/>
      <c r="AM262" s="304"/>
      <c r="AN262" s="304"/>
      <c r="AO262" s="304"/>
      <c r="AP262" s="304"/>
      <c r="AQ262" s="304"/>
      <c r="AR262" s="304"/>
      <c r="AS262" s="304"/>
      <c r="AT262" s="304"/>
      <c r="AU262" s="304"/>
      <c r="AV262" s="304"/>
      <c r="AW262" s="304"/>
      <c r="AY262" s="304"/>
      <c r="AZ262" s="304"/>
      <c r="BA262" s="304"/>
      <c r="BB262" s="304"/>
      <c r="BC262" s="304"/>
      <c r="BD262" s="304"/>
      <c r="BE262" s="304"/>
      <c r="BF262" s="15"/>
      <c r="BG262" s="15"/>
      <c r="BH262" s="15"/>
      <c r="BI262" s="15"/>
      <c r="BJ262" s="15"/>
      <c r="BK262" s="15"/>
      <c r="BL262" s="15"/>
      <c r="BM262" s="15"/>
      <c r="BO262" s="15"/>
      <c r="BP262" s="15"/>
      <c r="BQ262" s="15"/>
      <c r="BR262" s="15"/>
      <c r="BS262" s="15"/>
      <c r="BU262" s="26"/>
      <c r="BV262" s="26"/>
      <c r="BW262" s="26"/>
      <c r="BX262" s="26"/>
      <c r="BY262" s="26"/>
      <c r="BZ262" s="26"/>
      <c r="CA262" s="26"/>
      <c r="CB262" s="26"/>
      <c r="CC262" s="26"/>
      <c r="CD262" s="26"/>
      <c r="CE262" s="26"/>
      <c r="CF262" s="26"/>
    </row>
    <row r="263" spans="2:84" s="7" customFormat="1" ht="39" hidden="1" customHeight="1" x14ac:dyDescent="0.25">
      <c r="E263" s="65" t="s">
        <v>10</v>
      </c>
      <c r="F263" s="66"/>
      <c r="G263" s="67" t="s">
        <v>11</v>
      </c>
      <c r="H263" s="68"/>
      <c r="I263" s="69"/>
      <c r="J263" s="466" t="s">
        <v>12</v>
      </c>
      <c r="K263" s="467"/>
      <c r="L263" s="467"/>
      <c r="M263" s="468"/>
      <c r="P263" s="304"/>
      <c r="Q263" s="304"/>
      <c r="R263" s="304"/>
      <c r="S263" s="304"/>
      <c r="T263" s="304"/>
      <c r="U263" s="304"/>
      <c r="V263" s="304"/>
      <c r="W263" s="304"/>
      <c r="Y263" s="304"/>
      <c r="Z263" s="304"/>
      <c r="AA263" s="304"/>
      <c r="AB263" s="304"/>
      <c r="AC263" s="304"/>
      <c r="AD263" s="304"/>
      <c r="AE263" s="304"/>
      <c r="AF263" s="304"/>
      <c r="AG263" s="304"/>
      <c r="AH263" s="304"/>
      <c r="AI263" s="304"/>
      <c r="AJ263" s="304"/>
      <c r="AK263" s="304"/>
      <c r="AL263" s="304"/>
      <c r="AM263" s="304"/>
      <c r="AN263" s="304"/>
      <c r="AO263" s="304"/>
      <c r="AP263" s="304"/>
      <c r="AQ263" s="304"/>
      <c r="AR263" s="304"/>
      <c r="AS263" s="304"/>
      <c r="AT263" s="304"/>
      <c r="AU263" s="304"/>
      <c r="AV263" s="304"/>
      <c r="AW263" s="304"/>
      <c r="AY263" s="304"/>
      <c r="AZ263" s="304"/>
      <c r="BA263" s="304"/>
      <c r="BB263" s="304"/>
      <c r="BC263" s="304"/>
      <c r="BD263" s="304"/>
      <c r="BE263" s="304"/>
      <c r="BF263" s="15"/>
      <c r="BG263" s="15"/>
      <c r="BH263" s="15"/>
      <c r="BI263" s="15"/>
      <c r="BJ263" s="15"/>
      <c r="BK263" s="15"/>
      <c r="BL263" s="15"/>
      <c r="BM263" s="15"/>
      <c r="BO263" s="15"/>
      <c r="BP263" s="15"/>
      <c r="BQ263" s="15"/>
      <c r="BR263" s="15"/>
      <c r="BS263" s="15"/>
      <c r="BU263" s="26"/>
      <c r="BV263" s="26"/>
      <c r="BW263" s="26"/>
      <c r="BX263" s="26"/>
      <c r="BY263" s="26"/>
      <c r="BZ263" s="26"/>
      <c r="CA263" s="26"/>
      <c r="CB263" s="26"/>
      <c r="CC263" s="26"/>
      <c r="CD263" s="26"/>
      <c r="CE263" s="26"/>
      <c r="CF263" s="26"/>
    </row>
    <row r="264" spans="2:84" s="7" customFormat="1" ht="57" hidden="1" customHeight="1" x14ac:dyDescent="0.25">
      <c r="B264" s="8" t="s">
        <v>0</v>
      </c>
      <c r="C264" s="8" t="s">
        <v>1</v>
      </c>
      <c r="D264" s="8" t="s">
        <v>5</v>
      </c>
      <c r="E264" s="303" t="s">
        <v>23</v>
      </c>
      <c r="F264" s="303" t="s">
        <v>24</v>
      </c>
      <c r="G264" s="316" t="s">
        <v>6</v>
      </c>
      <c r="H264" s="316" t="s">
        <v>5</v>
      </c>
      <c r="I264" s="316" t="s">
        <v>14</v>
      </c>
      <c r="J264" s="110" t="s">
        <v>7</v>
      </c>
      <c r="K264" s="110" t="s">
        <v>9</v>
      </c>
      <c r="L264" s="110" t="s">
        <v>13</v>
      </c>
      <c r="M264" s="110" t="s">
        <v>8</v>
      </c>
      <c r="P264" s="304"/>
      <c r="Q264" s="304"/>
      <c r="R264" s="304"/>
      <c r="S264" s="304"/>
      <c r="T264" s="304"/>
      <c r="U264" s="304"/>
      <c r="V264" s="304"/>
      <c r="W264" s="304"/>
      <c r="Y264" s="304"/>
      <c r="Z264" s="304"/>
      <c r="AA264" s="304"/>
      <c r="AB264" s="304"/>
      <c r="AC264" s="304"/>
      <c r="AD264" s="304"/>
      <c r="AE264" s="304"/>
      <c r="AF264" s="304"/>
      <c r="AG264" s="304"/>
      <c r="AH264" s="304"/>
      <c r="AI264" s="304"/>
      <c r="AJ264" s="304"/>
      <c r="AK264" s="304"/>
      <c r="AL264" s="304"/>
      <c r="AM264" s="304"/>
      <c r="AN264" s="304"/>
      <c r="AO264" s="304"/>
      <c r="AP264" s="304"/>
      <c r="AQ264" s="304"/>
      <c r="AR264" s="304"/>
      <c r="AS264" s="304"/>
      <c r="AT264" s="304"/>
      <c r="AU264" s="304"/>
      <c r="AV264" s="304"/>
      <c r="AW264" s="304"/>
      <c r="AY264" s="304"/>
      <c r="AZ264" s="304"/>
      <c r="BA264" s="304"/>
      <c r="BB264" s="304"/>
      <c r="BC264" s="304"/>
      <c r="BD264" s="304"/>
      <c r="BE264" s="304"/>
      <c r="BF264" s="15"/>
      <c r="BG264" s="15"/>
      <c r="BH264" s="15"/>
      <c r="BI264" s="15"/>
      <c r="BJ264" s="15"/>
      <c r="BK264" s="15"/>
      <c r="BL264" s="15"/>
      <c r="BM264" s="15"/>
      <c r="BO264" s="15"/>
      <c r="BP264" s="15"/>
      <c r="BQ264" s="15"/>
      <c r="BR264" s="15"/>
      <c r="BS264" s="15"/>
      <c r="BU264" s="26"/>
      <c r="BV264" s="26"/>
      <c r="BW264" s="26"/>
      <c r="BX264" s="26"/>
      <c r="BY264" s="26"/>
      <c r="BZ264" s="26"/>
      <c r="CA264" s="26"/>
      <c r="CB264" s="26"/>
      <c r="CC264" s="26"/>
      <c r="CD264" s="26"/>
      <c r="CE264" s="26"/>
      <c r="CF264" s="26"/>
    </row>
    <row r="265" spans="2:84" s="7" customFormat="1" ht="233.25" hidden="1" customHeight="1" x14ac:dyDescent="0.25">
      <c r="B265" s="29" t="s">
        <v>124</v>
      </c>
      <c r="C265" s="158" t="s">
        <v>115</v>
      </c>
      <c r="D265" s="70" t="s">
        <v>113</v>
      </c>
      <c r="E265" s="30">
        <v>2008</v>
      </c>
      <c r="F265" s="31">
        <v>1</v>
      </c>
      <c r="G265" s="34" t="s">
        <v>63</v>
      </c>
      <c r="H265" s="159" t="s">
        <v>240</v>
      </c>
      <c r="I265" s="19" t="s">
        <v>242</v>
      </c>
      <c r="J265" s="35" t="s">
        <v>101</v>
      </c>
      <c r="K265" s="79" t="s">
        <v>243</v>
      </c>
      <c r="L265" s="35" t="s">
        <v>88</v>
      </c>
      <c r="M265" s="32"/>
      <c r="P265" s="304"/>
      <c r="Q265" s="304"/>
      <c r="R265" s="304"/>
      <c r="S265" s="304"/>
      <c r="T265" s="304"/>
      <c r="U265" s="304"/>
      <c r="V265" s="304"/>
      <c r="W265" s="304"/>
      <c r="Y265" s="304"/>
      <c r="Z265" s="304"/>
      <c r="AA265" s="304"/>
      <c r="AB265" s="304"/>
      <c r="AC265" s="304"/>
      <c r="AD265" s="304"/>
      <c r="AE265" s="304"/>
      <c r="AF265" s="304"/>
      <c r="AG265" s="304"/>
      <c r="AH265" s="304"/>
      <c r="AI265" s="304"/>
      <c r="AJ265" s="304"/>
      <c r="AK265" s="304"/>
      <c r="AL265" s="304"/>
      <c r="AM265" s="304"/>
      <c r="AN265" s="304"/>
      <c r="AO265" s="304"/>
      <c r="AP265" s="304"/>
      <c r="AQ265" s="304"/>
      <c r="AR265" s="304"/>
      <c r="AS265" s="304"/>
      <c r="AT265" s="304"/>
      <c r="AU265" s="304"/>
      <c r="AV265" s="304"/>
      <c r="AW265" s="304"/>
      <c r="AY265" s="304"/>
      <c r="AZ265" s="304"/>
      <c r="BA265" s="304"/>
      <c r="BB265" s="304"/>
      <c r="BC265" s="304"/>
      <c r="BD265" s="304"/>
      <c r="BE265" s="304"/>
      <c r="BF265" s="15"/>
      <c r="BG265" s="15"/>
      <c r="BH265" s="15"/>
      <c r="BI265" s="15"/>
      <c r="BJ265" s="15"/>
      <c r="BK265" s="15"/>
      <c r="BL265" s="15"/>
      <c r="BM265" s="15"/>
      <c r="BO265" s="15"/>
      <c r="BP265" s="15"/>
      <c r="BQ265" s="15"/>
      <c r="BR265" s="15"/>
      <c r="BS265" s="15"/>
      <c r="BU265" s="26"/>
      <c r="BV265" s="26"/>
      <c r="BW265" s="26"/>
      <c r="BX265" s="26"/>
      <c r="BY265" s="26"/>
      <c r="BZ265" s="26"/>
      <c r="CA265" s="26"/>
      <c r="CB265" s="26"/>
      <c r="CC265" s="26"/>
      <c r="CD265" s="26"/>
      <c r="CE265" s="26"/>
      <c r="CF265" s="26"/>
    </row>
    <row r="266" spans="2:84" s="7" customFormat="1" ht="238.5" hidden="1" customHeight="1" x14ac:dyDescent="0.25">
      <c r="B266" s="23" t="s">
        <v>124</v>
      </c>
      <c r="C266" s="158" t="s">
        <v>115</v>
      </c>
      <c r="D266" s="70" t="s">
        <v>113</v>
      </c>
      <c r="E266" s="25">
        <v>2009</v>
      </c>
      <c r="F266" s="17">
        <v>1</v>
      </c>
      <c r="G266" s="34" t="s">
        <v>63</v>
      </c>
      <c r="H266" s="159" t="s">
        <v>241</v>
      </c>
      <c r="I266" s="19" t="s">
        <v>147</v>
      </c>
      <c r="J266" s="35" t="s">
        <v>101</v>
      </c>
      <c r="K266" s="79" t="s">
        <v>151</v>
      </c>
      <c r="L266" s="35" t="s">
        <v>88</v>
      </c>
      <c r="M266" s="21"/>
      <c r="P266" s="304"/>
      <c r="Q266" s="304"/>
      <c r="R266" s="304"/>
      <c r="S266" s="304"/>
      <c r="T266" s="304"/>
      <c r="U266" s="304"/>
      <c r="V266" s="304"/>
      <c r="W266" s="304"/>
      <c r="Y266" s="304"/>
      <c r="Z266" s="304"/>
      <c r="AA266" s="304"/>
      <c r="AB266" s="304"/>
      <c r="AC266" s="304"/>
      <c r="AD266" s="304"/>
      <c r="AE266" s="304"/>
      <c r="AF266" s="304"/>
      <c r="AG266" s="304"/>
      <c r="AH266" s="304"/>
      <c r="AI266" s="304"/>
      <c r="AJ266" s="304"/>
      <c r="AK266" s="304"/>
      <c r="AL266" s="304"/>
      <c r="AM266" s="304"/>
      <c r="AN266" s="304"/>
      <c r="AO266" s="304"/>
      <c r="AP266" s="304"/>
      <c r="AQ266" s="304"/>
      <c r="AR266" s="304"/>
      <c r="AS266" s="304"/>
      <c r="AT266" s="304"/>
      <c r="AU266" s="304"/>
      <c r="AV266" s="304"/>
      <c r="AW266" s="304"/>
      <c r="AY266" s="304"/>
      <c r="AZ266" s="304"/>
      <c r="BA266" s="304"/>
      <c r="BB266" s="304"/>
      <c r="BC266" s="304"/>
      <c r="BD266" s="304"/>
      <c r="BE266" s="304"/>
      <c r="BF266" s="15"/>
      <c r="BG266" s="15"/>
      <c r="BH266" s="15"/>
      <c r="BI266" s="15"/>
      <c r="BJ266" s="15"/>
      <c r="BK266" s="15"/>
      <c r="BL266" s="15"/>
      <c r="BM266" s="15"/>
      <c r="BO266" s="15"/>
      <c r="BP266" s="15"/>
      <c r="BQ266" s="15"/>
      <c r="BR266" s="15"/>
      <c r="BS266" s="15"/>
      <c r="BU266" s="26"/>
      <c r="BV266" s="26"/>
      <c r="BW266" s="26"/>
      <c r="BX266" s="26"/>
      <c r="BY266" s="26"/>
      <c r="BZ266" s="26"/>
      <c r="CA266" s="26"/>
      <c r="CB266" s="26"/>
      <c r="CC266" s="26"/>
      <c r="CD266" s="26"/>
      <c r="CE266" s="26"/>
      <c r="CF266" s="26"/>
    </row>
    <row r="267" spans="2:84" s="7" customFormat="1" ht="243" hidden="1" customHeight="1" x14ac:dyDescent="0.25">
      <c r="B267" s="29" t="s">
        <v>124</v>
      </c>
      <c r="C267" s="158" t="s">
        <v>115</v>
      </c>
      <c r="D267" s="70" t="s">
        <v>113</v>
      </c>
      <c r="E267" s="30">
        <v>2010</v>
      </c>
      <c r="F267" s="31">
        <v>1</v>
      </c>
      <c r="G267" s="34" t="s">
        <v>63</v>
      </c>
      <c r="H267" s="159" t="s">
        <v>239</v>
      </c>
      <c r="I267" s="19" t="s">
        <v>148</v>
      </c>
      <c r="J267" s="35" t="s">
        <v>101</v>
      </c>
      <c r="K267" s="79" t="s">
        <v>152</v>
      </c>
      <c r="L267" s="35" t="s">
        <v>88</v>
      </c>
      <c r="M267" s="32"/>
      <c r="P267" s="304"/>
      <c r="Q267" s="304"/>
      <c r="R267" s="304"/>
      <c r="S267" s="304"/>
      <c r="T267" s="304"/>
      <c r="U267" s="304"/>
      <c r="V267" s="304"/>
      <c r="W267" s="304"/>
      <c r="Y267" s="304"/>
      <c r="Z267" s="304"/>
      <c r="AA267" s="304"/>
      <c r="AB267" s="304"/>
      <c r="AC267" s="304"/>
      <c r="AD267" s="304"/>
      <c r="AE267" s="304"/>
      <c r="AF267" s="304"/>
      <c r="AG267" s="304"/>
      <c r="AH267" s="304"/>
      <c r="AI267" s="304"/>
      <c r="AJ267" s="304"/>
      <c r="AK267" s="304"/>
      <c r="AL267" s="304"/>
      <c r="AM267" s="304"/>
      <c r="AN267" s="304"/>
      <c r="AO267" s="304"/>
      <c r="AP267" s="304"/>
      <c r="AQ267" s="304"/>
      <c r="AR267" s="304"/>
      <c r="AS267" s="304"/>
      <c r="AT267" s="304"/>
      <c r="AU267" s="304"/>
      <c r="AV267" s="304"/>
      <c r="AW267" s="304"/>
      <c r="AY267" s="304"/>
      <c r="AZ267" s="304"/>
      <c r="BA267" s="304"/>
      <c r="BB267" s="304"/>
      <c r="BC267" s="304"/>
      <c r="BD267" s="304"/>
      <c r="BE267" s="304"/>
      <c r="BF267" s="15"/>
      <c r="BG267" s="15"/>
      <c r="BH267" s="15"/>
      <c r="BI267" s="15"/>
      <c r="BJ267" s="15"/>
      <c r="BK267" s="15"/>
      <c r="BL267" s="15"/>
      <c r="BM267" s="15"/>
      <c r="BO267" s="15"/>
      <c r="BP267" s="15"/>
      <c r="BQ267" s="15"/>
      <c r="BR267" s="15"/>
      <c r="BS267" s="15"/>
      <c r="BU267" s="26"/>
      <c r="BV267" s="26"/>
      <c r="BW267" s="26"/>
      <c r="BX267" s="26"/>
      <c r="BY267" s="26"/>
      <c r="BZ267" s="26"/>
      <c r="CA267" s="26"/>
      <c r="CB267" s="26"/>
      <c r="CC267" s="26"/>
      <c r="CD267" s="26"/>
      <c r="CE267" s="26"/>
      <c r="CF267" s="26"/>
    </row>
    <row r="268" spans="2:84" s="7" customFormat="1" ht="240" hidden="1" customHeight="1" x14ac:dyDescent="0.25">
      <c r="B268" s="29" t="s">
        <v>124</v>
      </c>
      <c r="C268" s="158" t="s">
        <v>115</v>
      </c>
      <c r="D268" s="70" t="s">
        <v>113</v>
      </c>
      <c r="E268" s="30">
        <v>2011</v>
      </c>
      <c r="F268" s="31">
        <v>1</v>
      </c>
      <c r="G268" s="34" t="s">
        <v>63</v>
      </c>
      <c r="H268" s="159" t="s">
        <v>238</v>
      </c>
      <c r="I268" s="19" t="s">
        <v>149</v>
      </c>
      <c r="J268" s="35" t="s">
        <v>101</v>
      </c>
      <c r="K268" s="79" t="s">
        <v>153</v>
      </c>
      <c r="L268" s="35" t="s">
        <v>88</v>
      </c>
      <c r="M268" s="32"/>
      <c r="P268" s="304"/>
      <c r="Q268" s="304"/>
      <c r="R268" s="304"/>
      <c r="S268" s="304"/>
      <c r="T268" s="304"/>
      <c r="U268" s="304"/>
      <c r="V268" s="304"/>
      <c r="W268" s="304"/>
      <c r="Y268" s="304"/>
      <c r="Z268" s="304"/>
      <c r="AA268" s="304"/>
      <c r="AB268" s="304"/>
      <c r="AC268" s="304"/>
      <c r="AD268" s="304"/>
      <c r="AE268" s="304"/>
      <c r="AF268" s="304"/>
      <c r="AG268" s="304"/>
      <c r="AH268" s="304"/>
      <c r="AI268" s="304"/>
      <c r="AJ268" s="304"/>
      <c r="AK268" s="304"/>
      <c r="AL268" s="304"/>
      <c r="AM268" s="304"/>
      <c r="AN268" s="304"/>
      <c r="AO268" s="304"/>
      <c r="AP268" s="304"/>
      <c r="AQ268" s="304"/>
      <c r="AR268" s="304"/>
      <c r="AS268" s="304"/>
      <c r="AT268" s="304"/>
      <c r="AU268" s="304"/>
      <c r="AV268" s="304"/>
      <c r="AW268" s="304"/>
      <c r="AY268" s="304"/>
      <c r="AZ268" s="304"/>
      <c r="BA268" s="304"/>
      <c r="BB268" s="304"/>
      <c r="BC268" s="304"/>
      <c r="BD268" s="304"/>
      <c r="BE268" s="304"/>
      <c r="BF268" s="15"/>
      <c r="BG268" s="15"/>
      <c r="BH268" s="15"/>
      <c r="BI268" s="15"/>
      <c r="BJ268" s="15"/>
      <c r="BK268" s="15"/>
      <c r="BL268" s="15"/>
      <c r="BM268" s="15"/>
      <c r="BO268" s="15"/>
      <c r="BP268" s="15"/>
      <c r="BQ268" s="15"/>
      <c r="BR268" s="15"/>
      <c r="BS268" s="15"/>
      <c r="BU268" s="26"/>
      <c r="BV268" s="26"/>
      <c r="BW268" s="26"/>
      <c r="BX268" s="26"/>
      <c r="BY268" s="26"/>
      <c r="BZ268" s="26"/>
      <c r="CA268" s="26"/>
      <c r="CB268" s="26"/>
      <c r="CC268" s="26"/>
      <c r="CD268" s="26"/>
      <c r="CE268" s="26"/>
      <c r="CF268" s="26"/>
    </row>
    <row r="269" spans="2:84" s="7" customFormat="1" ht="246.75" hidden="1" customHeight="1" x14ac:dyDescent="0.25">
      <c r="B269" s="23" t="s">
        <v>124</v>
      </c>
      <c r="C269" s="158" t="s">
        <v>115</v>
      </c>
      <c r="D269" s="70" t="s">
        <v>113</v>
      </c>
      <c r="E269" s="25">
        <v>2012</v>
      </c>
      <c r="F269" s="17">
        <v>1</v>
      </c>
      <c r="G269" s="34" t="s">
        <v>63</v>
      </c>
      <c r="H269" s="159" t="s">
        <v>237</v>
      </c>
      <c r="I269" s="19" t="s">
        <v>150</v>
      </c>
      <c r="J269" s="35" t="s">
        <v>101</v>
      </c>
      <c r="K269" s="79" t="s">
        <v>154</v>
      </c>
      <c r="L269" s="35" t="s">
        <v>88</v>
      </c>
      <c r="M269" s="21"/>
      <c r="P269" s="304"/>
      <c r="Q269" s="304"/>
      <c r="R269" s="304"/>
      <c r="S269" s="304"/>
      <c r="T269" s="304"/>
      <c r="U269" s="304"/>
      <c r="V269" s="304"/>
      <c r="W269" s="304"/>
      <c r="Y269" s="304"/>
      <c r="Z269" s="304"/>
      <c r="AA269" s="304"/>
      <c r="AB269" s="304"/>
      <c r="AC269" s="304"/>
      <c r="AD269" s="304"/>
      <c r="AE269" s="304"/>
      <c r="AF269" s="304"/>
      <c r="AG269" s="304"/>
      <c r="AH269" s="304"/>
      <c r="AI269" s="304"/>
      <c r="AJ269" s="304"/>
      <c r="AK269" s="304"/>
      <c r="AL269" s="304"/>
      <c r="AM269" s="304"/>
      <c r="AN269" s="304"/>
      <c r="AO269" s="304"/>
      <c r="AP269" s="304"/>
      <c r="AQ269" s="304"/>
      <c r="AR269" s="304"/>
      <c r="AS269" s="304"/>
      <c r="AT269" s="304"/>
      <c r="AU269" s="304"/>
      <c r="AV269" s="304"/>
      <c r="AW269" s="304"/>
      <c r="AY269" s="304"/>
      <c r="AZ269" s="304"/>
      <c r="BA269" s="304"/>
      <c r="BB269" s="304"/>
      <c r="BC269" s="304"/>
      <c r="BD269" s="304"/>
      <c r="BE269" s="304"/>
      <c r="BF269" s="15"/>
      <c r="BG269" s="15"/>
      <c r="BH269" s="15"/>
      <c r="BI269" s="15"/>
      <c r="BJ269" s="15"/>
      <c r="BK269" s="15"/>
      <c r="BL269" s="15"/>
      <c r="BM269" s="15"/>
      <c r="BO269" s="15"/>
      <c r="BP269" s="15"/>
      <c r="BQ269" s="15"/>
      <c r="BR269" s="15"/>
      <c r="BS269" s="15"/>
      <c r="BU269" s="26"/>
      <c r="BV269" s="26"/>
      <c r="BW269" s="26"/>
      <c r="BX269" s="26"/>
      <c r="BY269" s="26"/>
      <c r="BZ269" s="26"/>
      <c r="CA269" s="26"/>
      <c r="CB269" s="26"/>
      <c r="CC269" s="26"/>
      <c r="CD269" s="26"/>
      <c r="CE269" s="26"/>
      <c r="CF269" s="26"/>
    </row>
    <row r="270" spans="2:84" s="7" customFormat="1" ht="15.6" customHeight="1" x14ac:dyDescent="0.25">
      <c r="B270" s="304"/>
      <c r="C270" s="15"/>
      <c r="D270" s="15"/>
      <c r="E270" s="15"/>
      <c r="F270" s="26"/>
      <c r="G270" s="27"/>
      <c r="H270" s="27"/>
      <c r="I270" s="15"/>
      <c r="K270" s="304"/>
      <c r="L270" s="304"/>
      <c r="M270" s="304"/>
      <c r="P270" s="304"/>
      <c r="Q270" s="304"/>
      <c r="R270" s="304"/>
      <c r="S270" s="304"/>
      <c r="T270" s="304"/>
      <c r="U270" s="304"/>
      <c r="V270" s="304"/>
      <c r="W270" s="304"/>
      <c r="Y270" s="304"/>
      <c r="Z270" s="304"/>
      <c r="AA270" s="304"/>
      <c r="AB270" s="304"/>
      <c r="AC270" s="304"/>
      <c r="AD270" s="304"/>
      <c r="AE270" s="304"/>
      <c r="AF270" s="304"/>
      <c r="AG270" s="304"/>
      <c r="AH270" s="304"/>
      <c r="AI270" s="304"/>
      <c r="AJ270" s="304"/>
      <c r="AK270" s="304"/>
      <c r="AL270" s="304"/>
      <c r="AM270" s="304"/>
      <c r="AN270" s="304"/>
      <c r="AO270" s="304"/>
      <c r="AP270" s="304"/>
      <c r="AQ270" s="304"/>
      <c r="AR270" s="304"/>
      <c r="AS270" s="304"/>
      <c r="AT270" s="304"/>
      <c r="AU270" s="304"/>
      <c r="AV270" s="304"/>
      <c r="AW270" s="304"/>
      <c r="AY270" s="304"/>
      <c r="AZ270" s="304"/>
      <c r="BA270" s="304"/>
      <c r="BB270" s="304"/>
      <c r="BC270" s="304"/>
      <c r="BD270" s="304"/>
      <c r="BE270" s="304"/>
      <c r="BF270" s="15"/>
      <c r="BG270" s="15"/>
      <c r="BH270" s="15"/>
      <c r="BI270" s="15"/>
      <c r="BJ270" s="15"/>
      <c r="BK270" s="15"/>
      <c r="BL270" s="15"/>
      <c r="BM270" s="15"/>
      <c r="BO270" s="15"/>
      <c r="BP270" s="15"/>
      <c r="BQ270" s="15"/>
      <c r="BR270" s="15"/>
      <c r="BS270" s="15"/>
      <c r="BU270" s="26"/>
      <c r="BV270" s="26"/>
      <c r="BW270" s="26"/>
      <c r="BX270" s="26"/>
      <c r="BY270" s="26"/>
      <c r="BZ270" s="26"/>
      <c r="CA270" s="26"/>
      <c r="CB270" s="26"/>
      <c r="CC270" s="26"/>
      <c r="CD270" s="26"/>
      <c r="CE270" s="26"/>
      <c r="CF270" s="26"/>
    </row>
    <row r="271" spans="2:84" s="7" customFormat="1" ht="15.6" customHeight="1" x14ac:dyDescent="0.25">
      <c r="B271" s="304"/>
      <c r="C271" s="15"/>
      <c r="D271" s="15"/>
      <c r="E271" s="15"/>
      <c r="F271" s="26"/>
      <c r="G271" s="27"/>
      <c r="H271" s="27"/>
      <c r="I271" s="15"/>
      <c r="K271" s="304"/>
      <c r="L271" s="304"/>
      <c r="M271" s="304"/>
      <c r="P271" s="304"/>
      <c r="Q271" s="304"/>
      <c r="R271" s="304"/>
      <c r="S271" s="304"/>
      <c r="T271" s="304"/>
      <c r="U271" s="304"/>
      <c r="V271" s="304"/>
      <c r="W271" s="304"/>
      <c r="Y271" s="304"/>
      <c r="Z271" s="304"/>
      <c r="AA271" s="304"/>
      <c r="AB271" s="304"/>
      <c r="AC271" s="304"/>
      <c r="AD271" s="304"/>
      <c r="AE271" s="304"/>
      <c r="AF271" s="304"/>
      <c r="AG271" s="304"/>
      <c r="AH271" s="304"/>
      <c r="AI271" s="304"/>
      <c r="AJ271" s="304"/>
      <c r="AK271" s="304"/>
      <c r="AL271" s="304"/>
      <c r="AM271" s="304"/>
      <c r="AN271" s="304"/>
      <c r="AO271" s="304"/>
      <c r="AP271" s="304"/>
      <c r="AQ271" s="304"/>
      <c r="AR271" s="304"/>
      <c r="AS271" s="304"/>
      <c r="AT271" s="304"/>
      <c r="AU271" s="304"/>
      <c r="AV271" s="304"/>
      <c r="AW271" s="304"/>
      <c r="AY271" s="304"/>
      <c r="AZ271" s="304"/>
      <c r="BA271" s="304"/>
      <c r="BB271" s="304"/>
      <c r="BC271" s="304"/>
      <c r="BD271" s="304"/>
      <c r="BE271" s="304"/>
      <c r="BF271" s="15"/>
      <c r="BG271" s="15"/>
      <c r="BH271" s="15"/>
      <c r="BI271" s="15"/>
      <c r="BJ271" s="15"/>
      <c r="BK271" s="15"/>
      <c r="BL271" s="15"/>
      <c r="BM271" s="15"/>
      <c r="BO271" s="15"/>
      <c r="BP271" s="15"/>
      <c r="BQ271" s="15"/>
      <c r="BR271" s="15"/>
      <c r="BS271" s="15"/>
      <c r="BU271" s="26"/>
      <c r="BV271" s="26"/>
      <c r="BW271" s="26"/>
      <c r="BX271" s="26"/>
      <c r="BY271" s="26"/>
      <c r="BZ271" s="26"/>
      <c r="CA271" s="26"/>
      <c r="CB271" s="26"/>
      <c r="CC271" s="26"/>
      <c r="CD271" s="26"/>
      <c r="CE271" s="26"/>
      <c r="CF271" s="26"/>
    </row>
    <row r="272" spans="2:84" s="7" customFormat="1" ht="15.6" customHeight="1" thickBot="1" x14ac:dyDescent="0.3">
      <c r="B272" s="304"/>
      <c r="C272" s="15"/>
      <c r="D272" s="15"/>
      <c r="E272" s="15"/>
      <c r="F272" s="26"/>
      <c r="G272" s="27"/>
      <c r="H272" s="27"/>
      <c r="I272" s="15"/>
      <c r="K272" s="304"/>
      <c r="L272" s="304"/>
      <c r="M272" s="304"/>
      <c r="P272" s="304"/>
      <c r="Q272" s="304"/>
      <c r="R272" s="304"/>
      <c r="S272" s="304"/>
      <c r="T272" s="304"/>
      <c r="U272" s="304"/>
      <c r="V272" s="304"/>
      <c r="W272" s="304"/>
      <c r="Y272" s="304"/>
      <c r="Z272" s="304"/>
      <c r="AA272" s="304"/>
      <c r="AB272" s="304"/>
      <c r="AC272" s="304"/>
      <c r="AD272" s="304"/>
      <c r="AE272" s="304"/>
      <c r="AF272" s="304"/>
      <c r="AG272" s="304"/>
      <c r="AH272" s="304"/>
      <c r="AI272" s="304"/>
      <c r="AJ272" s="304"/>
      <c r="AK272" s="304"/>
      <c r="AL272" s="304"/>
      <c r="AM272" s="304"/>
      <c r="AN272" s="304"/>
      <c r="AO272" s="304"/>
      <c r="AP272" s="304"/>
      <c r="AQ272" s="304"/>
      <c r="AR272" s="304"/>
      <c r="AS272" s="304"/>
      <c r="AT272" s="304"/>
      <c r="AU272" s="304"/>
      <c r="AV272" s="304"/>
      <c r="AW272" s="304"/>
      <c r="AY272" s="304"/>
      <c r="AZ272" s="304"/>
      <c r="BA272" s="304"/>
      <c r="BB272" s="304"/>
      <c r="BC272" s="304"/>
      <c r="BD272" s="304"/>
      <c r="BE272" s="304"/>
      <c r="BF272" s="15"/>
      <c r="BG272" s="15"/>
      <c r="BH272" s="15"/>
      <c r="BI272" s="15"/>
      <c r="BJ272" s="15"/>
      <c r="BK272" s="15"/>
      <c r="BL272" s="15"/>
      <c r="BM272" s="15"/>
      <c r="BO272" s="15"/>
      <c r="BP272" s="15"/>
      <c r="BQ272" s="15"/>
      <c r="BR272" s="15"/>
      <c r="BS272" s="15"/>
      <c r="BU272" s="26"/>
      <c r="BV272" s="26"/>
      <c r="BW272" s="26"/>
      <c r="BX272" s="26"/>
      <c r="BY272" s="26"/>
      <c r="BZ272" s="26"/>
      <c r="CA272" s="26"/>
      <c r="CB272" s="26"/>
      <c r="CC272" s="26"/>
      <c r="CD272" s="26"/>
      <c r="CE272" s="26"/>
      <c r="CF272" s="26"/>
    </row>
    <row r="273" spans="1:84" s="7" customFormat="1" ht="39.75" customHeight="1" thickBot="1" x14ac:dyDescent="0.3">
      <c r="A273" s="495" t="s">
        <v>385</v>
      </c>
      <c r="B273" s="496"/>
      <c r="C273" s="496"/>
      <c r="D273" s="496"/>
      <c r="E273" s="496"/>
      <c r="F273" s="496"/>
      <c r="G273" s="496"/>
      <c r="H273" s="496"/>
      <c r="I273" s="496"/>
      <c r="J273" s="496"/>
      <c r="K273" s="496"/>
      <c r="L273" s="496"/>
      <c r="M273" s="497"/>
      <c r="N273" s="28"/>
      <c r="O273" s="28"/>
      <c r="P273" s="304"/>
      <c r="Q273" s="304"/>
      <c r="R273" s="304"/>
      <c r="S273" s="304"/>
      <c r="T273" s="304"/>
      <c r="U273" s="304"/>
      <c r="V273" s="304"/>
      <c r="W273" s="304"/>
      <c r="Y273" s="304"/>
      <c r="Z273" s="304"/>
      <c r="AA273" s="304"/>
      <c r="AB273" s="304"/>
      <c r="AC273" s="304"/>
      <c r="AD273" s="304"/>
      <c r="AE273" s="304"/>
      <c r="AF273" s="304"/>
      <c r="AG273" s="304"/>
      <c r="AH273" s="304"/>
      <c r="AI273" s="304"/>
      <c r="AJ273" s="304"/>
      <c r="AK273" s="304"/>
      <c r="AL273" s="304"/>
      <c r="AM273" s="304"/>
      <c r="AN273" s="304"/>
      <c r="AO273" s="304"/>
      <c r="AP273" s="304"/>
      <c r="AQ273" s="304"/>
      <c r="AR273" s="304"/>
      <c r="AS273" s="304"/>
      <c r="AT273" s="304"/>
      <c r="AU273" s="304"/>
      <c r="AV273" s="304"/>
      <c r="AW273" s="304"/>
      <c r="AY273" s="304"/>
      <c r="AZ273" s="304"/>
      <c r="BA273" s="304"/>
      <c r="BB273" s="304"/>
      <c r="BC273" s="304"/>
      <c r="BD273" s="304"/>
      <c r="BE273" s="304"/>
      <c r="BF273" s="15"/>
      <c r="BG273" s="15"/>
      <c r="BH273" s="15"/>
      <c r="BI273" s="15"/>
      <c r="BJ273" s="15"/>
      <c r="BK273" s="15"/>
      <c r="BL273" s="15"/>
      <c r="BM273" s="15"/>
      <c r="BO273" s="15"/>
      <c r="BP273" s="15"/>
      <c r="BQ273" s="15"/>
      <c r="BR273" s="15"/>
      <c r="BS273" s="15"/>
      <c r="BU273" s="26"/>
      <c r="BV273" s="26"/>
      <c r="BW273" s="26"/>
      <c r="BX273" s="26"/>
      <c r="BY273" s="26"/>
      <c r="BZ273" s="26"/>
      <c r="CA273" s="26"/>
      <c r="CB273" s="26"/>
      <c r="CC273" s="26"/>
      <c r="CD273" s="26"/>
      <c r="CE273" s="26"/>
      <c r="CF273" s="26"/>
    </row>
    <row r="274" spans="1:84" s="7" customFormat="1" ht="15.6" customHeight="1" x14ac:dyDescent="0.25">
      <c r="B274" s="304"/>
      <c r="C274" s="15"/>
      <c r="D274" s="15"/>
      <c r="E274" s="15"/>
      <c r="F274" s="27"/>
      <c r="G274" s="27"/>
      <c r="H274" s="27"/>
      <c r="I274" s="15"/>
      <c r="K274" s="304"/>
      <c r="L274" s="304"/>
      <c r="M274" s="304"/>
      <c r="P274" s="304"/>
      <c r="Q274" s="304"/>
      <c r="R274" s="304"/>
      <c r="S274" s="304"/>
      <c r="T274" s="304"/>
      <c r="U274" s="304"/>
      <c r="V274" s="304"/>
      <c r="W274" s="304"/>
      <c r="Y274" s="304"/>
      <c r="Z274" s="304"/>
      <c r="AA274" s="304"/>
      <c r="AB274" s="304"/>
      <c r="AC274" s="304"/>
      <c r="AD274" s="304"/>
      <c r="AE274" s="304"/>
      <c r="AF274" s="304"/>
      <c r="AG274" s="304"/>
      <c r="AH274" s="304"/>
      <c r="AI274" s="304"/>
      <c r="AJ274" s="304"/>
      <c r="AK274" s="304"/>
      <c r="AL274" s="304"/>
      <c r="AM274" s="304"/>
      <c r="AN274" s="304"/>
      <c r="AO274" s="304"/>
      <c r="AP274" s="304"/>
      <c r="AQ274" s="304"/>
      <c r="AR274" s="304"/>
      <c r="AS274" s="304"/>
      <c r="AT274" s="304"/>
      <c r="AU274" s="304"/>
      <c r="AV274" s="304"/>
      <c r="AW274" s="304"/>
      <c r="AY274" s="304"/>
      <c r="AZ274" s="304"/>
      <c r="BA274" s="304"/>
      <c r="BB274" s="304"/>
      <c r="BC274" s="304"/>
      <c r="BD274" s="304"/>
      <c r="BE274" s="304"/>
      <c r="BF274" s="15"/>
      <c r="BG274" s="15"/>
      <c r="BH274" s="15"/>
      <c r="BI274" s="15"/>
      <c r="BJ274" s="15"/>
      <c r="BK274" s="15"/>
      <c r="BL274" s="15"/>
      <c r="BM274" s="15"/>
      <c r="BO274" s="15"/>
      <c r="BP274" s="15"/>
      <c r="BQ274" s="15"/>
      <c r="BR274" s="15"/>
      <c r="BS274" s="15"/>
      <c r="BU274" s="26"/>
      <c r="BV274" s="26"/>
      <c r="BW274" s="26"/>
      <c r="BX274" s="26"/>
      <c r="BY274" s="26"/>
      <c r="BZ274" s="26"/>
      <c r="CA274" s="26"/>
      <c r="CB274" s="26"/>
      <c r="CC274" s="26"/>
      <c r="CD274" s="26"/>
      <c r="CE274" s="26"/>
      <c r="CF274" s="26"/>
    </row>
    <row r="275" spans="1:84" s="7" customFormat="1" ht="27.6" customHeight="1" x14ac:dyDescent="0.25">
      <c r="B275" s="498" t="s">
        <v>10</v>
      </c>
      <c r="C275" s="499"/>
      <c r="E275" s="486"/>
      <c r="F275" s="486"/>
      <c r="G275" s="487"/>
      <c r="H275" s="487"/>
      <c r="I275" s="36"/>
      <c r="J275" s="36"/>
      <c r="K275" s="36"/>
      <c r="L275" s="36"/>
      <c r="M275" s="304"/>
      <c r="P275" s="304"/>
      <c r="Q275" s="304"/>
      <c r="R275" s="304"/>
      <c r="S275" s="304"/>
      <c r="T275" s="304"/>
      <c r="U275" s="304"/>
      <c r="V275" s="304"/>
      <c r="W275" s="304"/>
      <c r="Y275" s="304"/>
      <c r="Z275" s="304"/>
      <c r="AA275" s="304"/>
      <c r="AB275" s="304"/>
      <c r="AC275" s="304"/>
      <c r="AD275" s="304"/>
      <c r="AE275" s="304"/>
      <c r="AF275" s="304"/>
      <c r="AG275" s="304"/>
      <c r="AH275" s="304"/>
      <c r="AI275" s="304"/>
      <c r="AJ275" s="304"/>
      <c r="AK275" s="304"/>
      <c r="AL275" s="304"/>
      <c r="AM275" s="304"/>
      <c r="AN275" s="304"/>
      <c r="AO275" s="304"/>
      <c r="AP275" s="304"/>
      <c r="AQ275" s="304"/>
      <c r="AR275" s="304"/>
      <c r="AS275" s="304"/>
      <c r="AT275" s="304"/>
      <c r="AU275" s="304"/>
      <c r="AV275" s="304"/>
      <c r="AW275" s="304"/>
      <c r="AY275" s="304"/>
      <c r="AZ275" s="304"/>
      <c r="BA275" s="304"/>
      <c r="BB275" s="304"/>
      <c r="BC275" s="304"/>
      <c r="BD275" s="304"/>
      <c r="BE275" s="304"/>
      <c r="BF275" s="15"/>
      <c r="BG275" s="15"/>
      <c r="BH275" s="15"/>
      <c r="BI275" s="15"/>
      <c r="BJ275" s="15"/>
      <c r="BK275" s="15"/>
      <c r="BL275" s="15"/>
      <c r="BM275" s="15"/>
      <c r="BO275" s="15"/>
      <c r="BP275" s="15"/>
      <c r="BQ275" s="15"/>
      <c r="BR275" s="15"/>
      <c r="BS275" s="15"/>
      <c r="BU275" s="26"/>
      <c r="BV275" s="26"/>
      <c r="BW275" s="26"/>
      <c r="BX275" s="26"/>
      <c r="BY275" s="26"/>
      <c r="BZ275" s="26"/>
      <c r="CA275" s="26"/>
      <c r="CB275" s="26"/>
      <c r="CC275" s="26"/>
      <c r="CD275" s="26"/>
      <c r="CE275" s="26"/>
      <c r="CF275" s="26"/>
    </row>
    <row r="276" spans="1:84" s="7" customFormat="1" ht="49.15" customHeight="1" x14ac:dyDescent="0.25">
      <c r="B276" s="303" t="s">
        <v>27</v>
      </c>
      <c r="C276" s="303" t="s">
        <v>77</v>
      </c>
      <c r="D276" s="8" t="s">
        <v>76</v>
      </c>
      <c r="E276" s="11" t="s">
        <v>34</v>
      </c>
      <c r="F276" s="11" t="s">
        <v>36</v>
      </c>
      <c r="G276" s="12" t="s">
        <v>37</v>
      </c>
      <c r="H276" s="12" t="s">
        <v>35</v>
      </c>
      <c r="I276" s="281" t="s">
        <v>411</v>
      </c>
      <c r="J276" s="281" t="s">
        <v>409</v>
      </c>
      <c r="K276" s="281" t="s">
        <v>412</v>
      </c>
      <c r="L276" s="304"/>
      <c r="M276" s="304"/>
      <c r="P276" s="304"/>
      <c r="Q276" s="304"/>
      <c r="R276" s="304"/>
      <c r="S276" s="304"/>
      <c r="T276" s="304"/>
      <c r="U276" s="304"/>
      <c r="V276" s="304"/>
      <c r="W276" s="304"/>
      <c r="Y276" s="304"/>
      <c r="Z276" s="304"/>
      <c r="AA276" s="304"/>
      <c r="AB276" s="304"/>
      <c r="AC276" s="304"/>
      <c r="AD276" s="304"/>
      <c r="AE276" s="304"/>
      <c r="AF276" s="304"/>
      <c r="AG276" s="304"/>
      <c r="AH276" s="304"/>
      <c r="AI276" s="304"/>
      <c r="AJ276" s="304"/>
      <c r="AK276" s="304"/>
      <c r="AL276" s="304"/>
      <c r="AM276" s="304"/>
      <c r="AN276" s="304"/>
      <c r="AO276" s="304"/>
      <c r="AP276" s="304"/>
      <c r="AQ276" s="304"/>
      <c r="AR276" s="304"/>
      <c r="AS276" s="304"/>
      <c r="AT276" s="304"/>
      <c r="AU276" s="304"/>
      <c r="AV276" s="304"/>
      <c r="AW276" s="304"/>
      <c r="AY276" s="304"/>
      <c r="AZ276" s="304"/>
      <c r="BA276" s="304"/>
      <c r="BB276" s="304"/>
      <c r="BC276" s="304"/>
      <c r="BD276" s="304"/>
      <c r="BE276" s="304"/>
      <c r="BF276" s="15"/>
      <c r="BG276" s="15"/>
      <c r="BH276" s="15"/>
      <c r="BI276" s="15"/>
      <c r="BJ276" s="15"/>
      <c r="BK276" s="15"/>
      <c r="BL276" s="15"/>
      <c r="BM276" s="15"/>
      <c r="BO276" s="15"/>
      <c r="BP276" s="15"/>
      <c r="BQ276" s="15"/>
      <c r="BR276" s="15"/>
      <c r="BS276" s="15"/>
      <c r="BU276" s="26"/>
      <c r="BV276" s="26"/>
      <c r="BW276" s="26"/>
      <c r="BX276" s="26"/>
      <c r="BY276" s="26"/>
      <c r="BZ276" s="26"/>
      <c r="CA276" s="26"/>
      <c r="CB276" s="26"/>
      <c r="CC276" s="26"/>
      <c r="CD276" s="26"/>
      <c r="CE276" s="26"/>
      <c r="CF276" s="26"/>
    </row>
    <row r="277" spans="1:84" s="7" customFormat="1" ht="249.75" customHeight="1" x14ac:dyDescent="0.25">
      <c r="B277" s="488" t="s">
        <v>175</v>
      </c>
      <c r="C277" s="472" t="s">
        <v>384</v>
      </c>
      <c r="D277" s="490" t="s">
        <v>351</v>
      </c>
      <c r="E277" s="472" t="s">
        <v>352</v>
      </c>
      <c r="F277" s="472" t="s">
        <v>350</v>
      </c>
      <c r="G277" s="235" t="s">
        <v>116</v>
      </c>
      <c r="H277" s="9" t="s">
        <v>117</v>
      </c>
      <c r="I277" s="478" t="s">
        <v>386</v>
      </c>
      <c r="J277" s="478" t="s">
        <v>403</v>
      </c>
      <c r="K277" s="478" t="s">
        <v>387</v>
      </c>
      <c r="M277" s="304"/>
      <c r="P277" s="304"/>
      <c r="Q277" s="304"/>
      <c r="R277" s="304"/>
      <c r="S277" s="304"/>
      <c r="T277" s="304"/>
      <c r="U277" s="304"/>
      <c r="V277" s="304"/>
      <c r="W277" s="304"/>
      <c r="Y277" s="304"/>
      <c r="Z277" s="304"/>
      <c r="AA277" s="304"/>
      <c r="AB277" s="304"/>
      <c r="AC277" s="304"/>
      <c r="AD277" s="304"/>
      <c r="AE277" s="304"/>
      <c r="AF277" s="304"/>
      <c r="AG277" s="304"/>
      <c r="AH277" s="304"/>
      <c r="AI277" s="304"/>
      <c r="AJ277" s="304"/>
      <c r="AK277" s="304"/>
      <c r="AL277" s="304"/>
      <c r="AM277" s="304"/>
      <c r="AN277" s="304"/>
      <c r="AO277" s="304"/>
      <c r="AP277" s="304"/>
      <c r="AQ277" s="304"/>
      <c r="AR277" s="304"/>
      <c r="AS277" s="304"/>
      <c r="AT277" s="304"/>
      <c r="AU277" s="304"/>
      <c r="AV277" s="304"/>
      <c r="AW277" s="304"/>
      <c r="AY277" s="304"/>
      <c r="AZ277" s="304"/>
      <c r="BA277" s="304"/>
      <c r="BB277" s="304"/>
      <c r="BC277" s="304"/>
      <c r="BD277" s="304"/>
      <c r="BE277" s="304"/>
      <c r="BF277" s="15"/>
      <c r="BG277" s="15"/>
      <c r="BH277" s="15"/>
      <c r="BI277" s="15"/>
      <c r="BJ277" s="15"/>
      <c r="BK277" s="15"/>
      <c r="BL277" s="15"/>
      <c r="BM277" s="15"/>
      <c r="BO277" s="15"/>
      <c r="BP277" s="15"/>
      <c r="BQ277" s="15"/>
      <c r="BR277" s="15"/>
      <c r="BS277" s="15"/>
      <c r="BU277" s="26"/>
      <c r="BV277" s="26"/>
      <c r="BW277" s="26"/>
      <c r="BX277" s="26"/>
      <c r="BY277" s="26"/>
      <c r="BZ277" s="26"/>
      <c r="CA277" s="26"/>
      <c r="CB277" s="26"/>
      <c r="CC277" s="26"/>
      <c r="CD277" s="26"/>
      <c r="CE277" s="26"/>
      <c r="CF277" s="26"/>
    </row>
    <row r="278" spans="1:84" s="7" customFormat="1" ht="249.75" customHeight="1" x14ac:dyDescent="0.25">
      <c r="B278" s="489"/>
      <c r="C278" s="474"/>
      <c r="D278" s="491"/>
      <c r="E278" s="474"/>
      <c r="F278" s="492"/>
      <c r="G278" s="15"/>
      <c r="H278" s="15"/>
      <c r="I278" s="480"/>
      <c r="J278" s="480"/>
      <c r="K278" s="480"/>
      <c r="M278" s="304"/>
      <c r="P278" s="304"/>
      <c r="Q278" s="304"/>
      <c r="R278" s="304"/>
      <c r="S278" s="304"/>
      <c r="T278" s="304"/>
      <c r="U278" s="304"/>
      <c r="V278" s="304"/>
      <c r="W278" s="304"/>
      <c r="Y278" s="304"/>
      <c r="Z278" s="304"/>
      <c r="AA278" s="304"/>
      <c r="AB278" s="304"/>
      <c r="AC278" s="304"/>
      <c r="AD278" s="304"/>
      <c r="AE278" s="304"/>
      <c r="AF278" s="304"/>
      <c r="AG278" s="304"/>
      <c r="AH278" s="304"/>
      <c r="AI278" s="304"/>
      <c r="AJ278" s="304"/>
      <c r="AK278" s="304"/>
      <c r="AL278" s="304"/>
      <c r="AM278" s="304"/>
      <c r="AN278" s="304"/>
      <c r="AO278" s="304"/>
      <c r="AP278" s="304"/>
      <c r="AQ278" s="304"/>
      <c r="AR278" s="304"/>
      <c r="AS278" s="304"/>
      <c r="AT278" s="304"/>
      <c r="AU278" s="304"/>
      <c r="AV278" s="304"/>
      <c r="AW278" s="304"/>
      <c r="AY278" s="304"/>
      <c r="AZ278" s="304"/>
      <c r="BA278" s="304"/>
      <c r="BB278" s="304"/>
      <c r="BC278" s="304"/>
      <c r="BD278" s="304"/>
      <c r="BE278" s="304"/>
      <c r="BF278" s="15"/>
      <c r="BG278" s="15"/>
      <c r="BH278" s="15"/>
      <c r="BI278" s="15"/>
      <c r="BJ278" s="15"/>
      <c r="BK278" s="15"/>
      <c r="BL278" s="15"/>
      <c r="BM278" s="15"/>
      <c r="BO278" s="15"/>
      <c r="BP278" s="15"/>
      <c r="BQ278" s="15"/>
      <c r="BR278" s="15"/>
      <c r="BS278" s="15"/>
      <c r="BU278" s="26"/>
      <c r="BV278" s="26"/>
      <c r="BW278" s="26"/>
      <c r="BX278" s="26"/>
      <c r="BY278" s="26"/>
      <c r="BZ278" s="26"/>
      <c r="CA278" s="26"/>
      <c r="CB278" s="26"/>
      <c r="CC278" s="26"/>
      <c r="CD278" s="26"/>
      <c r="CE278" s="26"/>
      <c r="CF278" s="26"/>
    </row>
    <row r="279" spans="1:84" s="7" customFormat="1" ht="13.5" customHeight="1" x14ac:dyDescent="0.25">
      <c r="B279" s="304"/>
      <c r="C279" s="15"/>
      <c r="D279" s="120"/>
      <c r="E279" s="183"/>
      <c r="F279" s="26"/>
      <c r="G279" s="27"/>
      <c r="H279" s="27"/>
      <c r="I279" s="15"/>
      <c r="K279" s="304"/>
      <c r="L279" s="304"/>
      <c r="M279" s="304"/>
      <c r="P279" s="304"/>
      <c r="Q279" s="304"/>
      <c r="R279" s="304"/>
      <c r="S279" s="304"/>
      <c r="T279" s="304"/>
      <c r="U279" s="304"/>
      <c r="V279" s="304"/>
      <c r="W279" s="304"/>
      <c r="Y279" s="304"/>
      <c r="Z279" s="304"/>
      <c r="AA279" s="304"/>
      <c r="AB279" s="304"/>
      <c r="AC279" s="304"/>
      <c r="AD279" s="304"/>
      <c r="AE279" s="304"/>
      <c r="AF279" s="304"/>
      <c r="AG279" s="304"/>
      <c r="AH279" s="304"/>
      <c r="AI279" s="304"/>
      <c r="AJ279" s="304"/>
      <c r="AK279" s="304"/>
      <c r="AL279" s="304"/>
      <c r="AM279" s="304"/>
      <c r="AN279" s="304"/>
      <c r="AO279" s="304"/>
      <c r="AP279" s="304"/>
      <c r="AQ279" s="304"/>
      <c r="AR279" s="304"/>
      <c r="AS279" s="304"/>
      <c r="AT279" s="304"/>
      <c r="AU279" s="304"/>
      <c r="AV279" s="304"/>
      <c r="AW279" s="304"/>
      <c r="AY279" s="304"/>
      <c r="AZ279" s="304"/>
      <c r="BA279" s="304"/>
      <c r="BB279" s="304"/>
      <c r="BC279" s="304"/>
      <c r="BD279" s="304"/>
      <c r="BE279" s="304"/>
      <c r="BF279" s="15"/>
      <c r="BG279" s="15"/>
      <c r="BH279" s="15"/>
      <c r="BI279" s="15"/>
      <c r="BJ279" s="15"/>
      <c r="BK279" s="15"/>
      <c r="BL279" s="15"/>
      <c r="BM279" s="15"/>
      <c r="BO279" s="15"/>
      <c r="BP279" s="15"/>
      <c r="BQ279" s="15"/>
      <c r="BR279" s="15"/>
      <c r="BS279" s="15"/>
      <c r="BU279" s="26"/>
      <c r="BV279" s="26"/>
      <c r="BW279" s="26"/>
      <c r="BX279" s="26"/>
      <c r="BY279" s="26"/>
      <c r="BZ279" s="26"/>
      <c r="CA279" s="26"/>
      <c r="CB279" s="26"/>
      <c r="CC279" s="26"/>
      <c r="CD279" s="26"/>
      <c r="CE279" s="26"/>
      <c r="CF279" s="26"/>
    </row>
    <row r="280" spans="1:84" s="7" customFormat="1" ht="13.5" customHeight="1" x14ac:dyDescent="0.25">
      <c r="B280" s="304"/>
      <c r="C280" s="15"/>
      <c r="D280" s="183"/>
      <c r="E280" s="15"/>
      <c r="F280" s="26"/>
      <c r="G280" s="27"/>
      <c r="H280" s="27"/>
      <c r="I280" s="15"/>
      <c r="K280" s="304"/>
      <c r="L280" s="304"/>
      <c r="M280" s="304"/>
      <c r="P280" s="304"/>
      <c r="Q280" s="304"/>
      <c r="R280" s="304"/>
      <c r="S280" s="304"/>
      <c r="T280" s="304"/>
      <c r="U280" s="304"/>
      <c r="V280" s="304"/>
      <c r="W280" s="304"/>
      <c r="Y280" s="304"/>
      <c r="Z280" s="304"/>
      <c r="AA280" s="304"/>
      <c r="AB280" s="304"/>
      <c r="AC280" s="304"/>
      <c r="AD280" s="304"/>
      <c r="AE280" s="304"/>
      <c r="AF280" s="304"/>
      <c r="AG280" s="304"/>
      <c r="AH280" s="304"/>
      <c r="AI280" s="304"/>
      <c r="AJ280" s="304"/>
      <c r="AK280" s="304"/>
      <c r="AL280" s="304"/>
      <c r="AM280" s="304"/>
      <c r="AN280" s="304"/>
      <c r="AO280" s="304"/>
      <c r="AP280" s="304"/>
      <c r="AQ280" s="304"/>
      <c r="AR280" s="304"/>
      <c r="AS280" s="304"/>
      <c r="AT280" s="304"/>
      <c r="AU280" s="304"/>
      <c r="AV280" s="304"/>
      <c r="AW280" s="304"/>
      <c r="AY280" s="304"/>
      <c r="AZ280" s="304"/>
      <c r="BA280" s="304"/>
      <c r="BB280" s="304"/>
      <c r="BC280" s="304"/>
      <c r="BD280" s="304"/>
      <c r="BE280" s="304"/>
      <c r="BF280" s="15"/>
      <c r="BG280" s="15"/>
      <c r="BH280" s="15"/>
      <c r="BI280" s="15"/>
      <c r="BJ280" s="15"/>
      <c r="BK280" s="15"/>
      <c r="BL280" s="15"/>
      <c r="BM280" s="15"/>
      <c r="BO280" s="15"/>
      <c r="BP280" s="15"/>
      <c r="BQ280" s="15"/>
      <c r="BR280" s="15"/>
      <c r="BS280" s="15"/>
      <c r="BU280" s="26"/>
      <c r="BV280" s="26"/>
      <c r="BW280" s="26"/>
      <c r="BX280" s="26"/>
      <c r="BY280" s="26"/>
      <c r="BZ280" s="26"/>
      <c r="CA280" s="26"/>
      <c r="CB280" s="26"/>
      <c r="CC280" s="26"/>
      <c r="CD280" s="26"/>
      <c r="CE280" s="26"/>
      <c r="CF280" s="26"/>
    </row>
    <row r="281" spans="1:84" s="7" customFormat="1" ht="15.6" customHeight="1" x14ac:dyDescent="0.25">
      <c r="B281" s="304"/>
      <c r="C281" s="15"/>
      <c r="D281" s="15"/>
      <c r="E281" s="15"/>
      <c r="F281" s="26"/>
      <c r="G281" s="27"/>
      <c r="H281" s="27"/>
      <c r="I281" s="15"/>
      <c r="K281" s="304"/>
      <c r="L281" s="304"/>
      <c r="M281" s="304"/>
      <c r="P281" s="304"/>
      <c r="Q281" s="304"/>
      <c r="R281" s="304"/>
      <c r="S281" s="304"/>
      <c r="T281" s="304"/>
      <c r="U281" s="304"/>
      <c r="V281" s="304"/>
      <c r="W281" s="304"/>
      <c r="Y281" s="304"/>
      <c r="Z281" s="304"/>
      <c r="AA281" s="304"/>
      <c r="AB281" s="304"/>
      <c r="AC281" s="304"/>
      <c r="AD281" s="304"/>
      <c r="AE281" s="304"/>
      <c r="AF281" s="304"/>
      <c r="AG281" s="304"/>
      <c r="AH281" s="304"/>
      <c r="AI281" s="304"/>
      <c r="AJ281" s="304"/>
      <c r="AK281" s="304"/>
      <c r="AL281" s="304"/>
      <c r="AM281" s="304"/>
      <c r="AN281" s="304"/>
      <c r="AO281" s="304"/>
      <c r="AP281" s="304"/>
      <c r="AQ281" s="304"/>
      <c r="AR281" s="304"/>
      <c r="AS281" s="304"/>
      <c r="AT281" s="304"/>
      <c r="AU281" s="304"/>
      <c r="AV281" s="304"/>
      <c r="AW281" s="304"/>
      <c r="AY281" s="304"/>
      <c r="AZ281" s="304"/>
      <c r="BA281" s="304"/>
      <c r="BB281" s="304"/>
      <c r="BC281" s="304"/>
      <c r="BD281" s="304"/>
      <c r="BE281" s="304"/>
      <c r="BF281" s="15"/>
      <c r="BG281" s="15"/>
      <c r="BH281" s="15"/>
      <c r="BI281" s="15"/>
      <c r="BJ281" s="15"/>
      <c r="BK281" s="15"/>
      <c r="BL281" s="15"/>
      <c r="BM281" s="15"/>
      <c r="BO281" s="15"/>
      <c r="BP281" s="15"/>
      <c r="BQ281" s="15"/>
      <c r="BR281" s="15"/>
      <c r="BS281" s="15"/>
      <c r="BU281" s="26"/>
      <c r="BV281" s="26"/>
      <c r="BW281" s="26"/>
      <c r="BX281" s="26"/>
      <c r="BY281" s="26"/>
      <c r="BZ281" s="26"/>
      <c r="CA281" s="26"/>
      <c r="CB281" s="26"/>
      <c r="CC281" s="26"/>
      <c r="CD281" s="26"/>
      <c r="CE281" s="26"/>
      <c r="CF281" s="26"/>
    </row>
    <row r="282" spans="1:84" s="7" customFormat="1" ht="27.6" hidden="1" customHeight="1" x14ac:dyDescent="0.25">
      <c r="E282" s="65" t="s">
        <v>10</v>
      </c>
      <c r="F282" s="66"/>
      <c r="G282" s="67" t="s">
        <v>11</v>
      </c>
      <c r="H282" s="68"/>
      <c r="I282" s="69"/>
      <c r="J282" s="466" t="s">
        <v>12</v>
      </c>
      <c r="K282" s="467"/>
      <c r="L282" s="467"/>
      <c r="M282" s="468"/>
      <c r="N282" s="36"/>
      <c r="O282" s="36"/>
      <c r="P282" s="304"/>
      <c r="Q282" s="304"/>
      <c r="R282" s="304"/>
      <c r="S282" s="304"/>
      <c r="T282" s="304"/>
      <c r="U282" s="304"/>
      <c r="V282" s="304"/>
      <c r="W282" s="304"/>
      <c r="Y282" s="304"/>
      <c r="Z282" s="304"/>
      <c r="AA282" s="304"/>
      <c r="AB282" s="304"/>
      <c r="AC282" s="304"/>
      <c r="AD282" s="304"/>
      <c r="AE282" s="304"/>
      <c r="AF282" s="304"/>
      <c r="AG282" s="304"/>
      <c r="AH282" s="304"/>
      <c r="AI282" s="304"/>
      <c r="AJ282" s="304"/>
      <c r="AK282" s="304"/>
      <c r="AL282" s="304"/>
      <c r="AM282" s="304"/>
      <c r="AN282" s="304"/>
      <c r="AO282" s="304"/>
      <c r="AP282" s="304"/>
      <c r="AQ282" s="304"/>
      <c r="AR282" s="304"/>
      <c r="AS282" s="304"/>
      <c r="AT282" s="304"/>
      <c r="AU282" s="304"/>
      <c r="AV282" s="304"/>
      <c r="AW282" s="304"/>
      <c r="AY282" s="304"/>
      <c r="AZ282" s="304"/>
      <c r="BA282" s="304"/>
      <c r="BB282" s="304"/>
      <c r="BC282" s="304"/>
      <c r="BD282" s="304"/>
      <c r="BE282" s="304"/>
      <c r="BF282" s="15"/>
      <c r="BG282" s="15"/>
      <c r="BH282" s="15"/>
      <c r="BI282" s="15"/>
      <c r="BJ282" s="15"/>
      <c r="BK282" s="15"/>
      <c r="BL282" s="15"/>
      <c r="BM282" s="15"/>
      <c r="BO282" s="15"/>
      <c r="BP282" s="15"/>
      <c r="BQ282" s="15"/>
      <c r="BR282" s="15"/>
      <c r="BS282" s="15"/>
      <c r="BU282" s="26"/>
      <c r="BV282" s="26"/>
      <c r="BW282" s="26"/>
      <c r="BX282" s="26"/>
      <c r="BY282" s="26"/>
      <c r="BZ282" s="26"/>
      <c r="CA282" s="26"/>
      <c r="CB282" s="26"/>
      <c r="CC282" s="26"/>
      <c r="CD282" s="26"/>
      <c r="CE282" s="26"/>
      <c r="CF282" s="26"/>
    </row>
    <row r="283" spans="1:84" s="7" customFormat="1" ht="47.45" hidden="1" customHeight="1" x14ac:dyDescent="0.25">
      <c r="B283" s="8" t="s">
        <v>0</v>
      </c>
      <c r="C283" s="8" t="s">
        <v>1</v>
      </c>
      <c r="D283" s="8" t="s">
        <v>5</v>
      </c>
      <c r="E283" s="303" t="s">
        <v>23</v>
      </c>
      <c r="F283" s="303" t="s">
        <v>24</v>
      </c>
      <c r="G283" s="316" t="s">
        <v>6</v>
      </c>
      <c r="H283" s="316" t="s">
        <v>5</v>
      </c>
      <c r="I283" s="316" t="s">
        <v>14</v>
      </c>
      <c r="J283" s="110" t="s">
        <v>7</v>
      </c>
      <c r="K283" s="110" t="s">
        <v>9</v>
      </c>
      <c r="L283" s="110" t="s">
        <v>13</v>
      </c>
      <c r="M283" s="110" t="s">
        <v>8</v>
      </c>
      <c r="P283" s="304"/>
      <c r="Q283" s="304"/>
      <c r="R283" s="304"/>
      <c r="S283" s="304"/>
      <c r="T283" s="304"/>
      <c r="U283" s="304"/>
      <c r="V283" s="304"/>
      <c r="W283" s="304"/>
      <c r="Y283" s="304"/>
      <c r="Z283" s="304"/>
      <c r="AA283" s="304"/>
      <c r="AB283" s="304"/>
      <c r="AC283" s="304"/>
      <c r="AD283" s="304"/>
      <c r="AE283" s="304"/>
      <c r="AF283" s="304"/>
      <c r="AG283" s="304"/>
      <c r="AH283" s="304"/>
      <c r="AI283" s="304"/>
      <c r="AJ283" s="304"/>
      <c r="AK283" s="304"/>
      <c r="AL283" s="304"/>
      <c r="AM283" s="304"/>
      <c r="AN283" s="304"/>
      <c r="AO283" s="304"/>
      <c r="AP283" s="304"/>
      <c r="AQ283" s="304"/>
      <c r="AR283" s="304"/>
      <c r="AS283" s="304"/>
      <c r="AT283" s="304"/>
      <c r="AU283" s="304"/>
      <c r="AV283" s="304"/>
      <c r="AW283" s="304"/>
      <c r="AY283" s="304"/>
      <c r="AZ283" s="304"/>
      <c r="BA283" s="304"/>
      <c r="BB283" s="304"/>
      <c r="BC283" s="304"/>
      <c r="BD283" s="304"/>
      <c r="BE283" s="304"/>
      <c r="BF283" s="15"/>
      <c r="BG283" s="15"/>
      <c r="BH283" s="15"/>
      <c r="BI283" s="15"/>
      <c r="BJ283" s="15"/>
      <c r="BK283" s="15"/>
      <c r="BL283" s="15"/>
      <c r="BM283" s="15"/>
      <c r="BO283" s="15"/>
      <c r="BP283" s="15"/>
      <c r="BQ283" s="15"/>
      <c r="BR283" s="15"/>
      <c r="BS283" s="15"/>
      <c r="BU283" s="26"/>
      <c r="BV283" s="26"/>
      <c r="BW283" s="26"/>
      <c r="BX283" s="26"/>
      <c r="BY283" s="26"/>
      <c r="BZ283" s="26"/>
      <c r="CA283" s="26"/>
      <c r="CB283" s="26"/>
      <c r="CC283" s="26"/>
      <c r="CD283" s="26"/>
      <c r="CE283" s="26"/>
      <c r="CF283" s="26"/>
    </row>
    <row r="284" spans="1:84" s="7" customFormat="1" ht="181.5" hidden="1" customHeight="1" x14ac:dyDescent="0.25">
      <c r="B284" s="29" t="s">
        <v>235</v>
      </c>
      <c r="C284" s="158" t="s">
        <v>21</v>
      </c>
      <c r="D284" s="161" t="s">
        <v>22</v>
      </c>
      <c r="E284" s="30">
        <v>2008</v>
      </c>
      <c r="F284" s="31">
        <v>1</v>
      </c>
      <c r="G284" s="34" t="s">
        <v>63</v>
      </c>
      <c r="H284" s="160" t="s">
        <v>253</v>
      </c>
      <c r="I284" s="19" t="s">
        <v>91</v>
      </c>
      <c r="J284" s="35" t="s">
        <v>101</v>
      </c>
      <c r="K284" s="71" t="s">
        <v>118</v>
      </c>
      <c r="L284" s="35" t="s">
        <v>88</v>
      </c>
      <c r="M284" s="32"/>
      <c r="P284" s="304"/>
      <c r="Q284" s="304"/>
      <c r="R284" s="304"/>
      <c r="S284" s="304"/>
      <c r="T284" s="304"/>
      <c r="U284" s="304"/>
      <c r="V284" s="304"/>
      <c r="W284" s="304"/>
      <c r="Y284" s="304"/>
      <c r="Z284" s="304"/>
      <c r="AA284" s="304"/>
      <c r="AB284" s="304"/>
      <c r="AC284" s="304"/>
      <c r="AD284" s="304"/>
      <c r="AE284" s="304"/>
      <c r="AF284" s="304"/>
      <c r="AG284" s="304"/>
      <c r="AH284" s="304"/>
      <c r="AI284" s="304"/>
      <c r="AJ284" s="304"/>
      <c r="AK284" s="304"/>
      <c r="AL284" s="304"/>
      <c r="AM284" s="304"/>
      <c r="AN284" s="304"/>
      <c r="AO284" s="304"/>
      <c r="AP284" s="304"/>
      <c r="AQ284" s="304"/>
      <c r="AR284" s="304"/>
      <c r="AS284" s="304"/>
      <c r="AT284" s="304"/>
      <c r="AU284" s="304"/>
      <c r="AV284" s="304"/>
      <c r="AW284" s="304"/>
      <c r="AY284" s="304"/>
      <c r="AZ284" s="304"/>
      <c r="BA284" s="304"/>
      <c r="BB284" s="304"/>
      <c r="BC284" s="304"/>
      <c r="BD284" s="304"/>
      <c r="BE284" s="304"/>
      <c r="BF284" s="15"/>
      <c r="BG284" s="15"/>
      <c r="BH284" s="15"/>
      <c r="BI284" s="15"/>
      <c r="BJ284" s="15"/>
      <c r="BK284" s="15"/>
      <c r="BL284" s="15"/>
      <c r="BM284" s="15"/>
      <c r="BO284" s="15"/>
      <c r="BP284" s="15"/>
      <c r="BQ284" s="15"/>
      <c r="BR284" s="15"/>
      <c r="BS284" s="15"/>
      <c r="BU284" s="26"/>
      <c r="BV284" s="26"/>
      <c r="BW284" s="26"/>
      <c r="BX284" s="26"/>
      <c r="BY284" s="26"/>
      <c r="BZ284" s="26"/>
      <c r="CA284" s="26"/>
      <c r="CB284" s="26"/>
      <c r="CC284" s="26"/>
      <c r="CD284" s="26"/>
      <c r="CE284" s="26"/>
      <c r="CF284" s="26"/>
    </row>
    <row r="285" spans="1:84" s="7" customFormat="1" ht="255.75" hidden="1" customHeight="1" x14ac:dyDescent="0.25">
      <c r="B285" s="23" t="s">
        <v>235</v>
      </c>
      <c r="C285" s="184" t="s">
        <v>21</v>
      </c>
      <c r="D285" s="162" t="s">
        <v>22</v>
      </c>
      <c r="E285" s="30">
        <v>2009</v>
      </c>
      <c r="F285" s="17">
        <v>1</v>
      </c>
      <c r="G285" s="34" t="s">
        <v>63</v>
      </c>
      <c r="H285" s="160" t="s">
        <v>252</v>
      </c>
      <c r="I285" s="19" t="s">
        <v>91</v>
      </c>
      <c r="J285" s="35" t="s">
        <v>101</v>
      </c>
      <c r="K285" s="71" t="s">
        <v>118</v>
      </c>
      <c r="L285" s="35" t="s">
        <v>88</v>
      </c>
      <c r="M285" s="21"/>
      <c r="P285" s="304"/>
      <c r="Q285" s="304"/>
      <c r="R285" s="304"/>
      <c r="S285" s="304"/>
      <c r="T285" s="304"/>
      <c r="U285" s="304"/>
      <c r="V285" s="304"/>
      <c r="W285" s="304"/>
      <c r="Y285" s="304"/>
      <c r="Z285" s="304"/>
      <c r="AA285" s="304"/>
      <c r="AB285" s="304"/>
      <c r="AC285" s="304"/>
      <c r="AD285" s="304"/>
      <c r="AE285" s="304"/>
      <c r="AF285" s="304"/>
      <c r="AG285" s="304"/>
      <c r="AH285" s="304"/>
      <c r="AI285" s="304"/>
      <c r="AJ285" s="304"/>
      <c r="AK285" s="304"/>
      <c r="AL285" s="304"/>
      <c r="AM285" s="304"/>
      <c r="AN285" s="304"/>
      <c r="AO285" s="304"/>
      <c r="AP285" s="304"/>
      <c r="AQ285" s="304"/>
      <c r="AR285" s="304"/>
      <c r="AS285" s="304"/>
      <c r="AT285" s="304"/>
      <c r="AU285" s="304"/>
      <c r="AV285" s="304"/>
      <c r="AW285" s="304"/>
      <c r="AY285" s="304"/>
      <c r="AZ285" s="304"/>
      <c r="BA285" s="304"/>
      <c r="BB285" s="304"/>
      <c r="BC285" s="304"/>
      <c r="BD285" s="304"/>
      <c r="BE285" s="304"/>
      <c r="BF285" s="15"/>
      <c r="BG285" s="15"/>
      <c r="BH285" s="15"/>
      <c r="BI285" s="15"/>
      <c r="BJ285" s="15"/>
      <c r="BK285" s="15"/>
      <c r="BL285" s="15"/>
      <c r="BM285" s="15"/>
      <c r="BO285" s="15"/>
      <c r="BP285" s="15"/>
      <c r="BQ285" s="15"/>
      <c r="BR285" s="15"/>
      <c r="BS285" s="15"/>
      <c r="BU285" s="26"/>
      <c r="BV285" s="26"/>
      <c r="BW285" s="26"/>
      <c r="BX285" s="26"/>
      <c r="BY285" s="26"/>
      <c r="BZ285" s="26"/>
      <c r="CA285" s="26"/>
      <c r="CB285" s="26"/>
      <c r="CC285" s="26"/>
      <c r="CD285" s="26"/>
      <c r="CE285" s="26"/>
      <c r="CF285" s="26"/>
    </row>
    <row r="286" spans="1:84" s="7" customFormat="1" ht="233.25" hidden="1" customHeight="1" x14ac:dyDescent="0.25">
      <c r="B286" s="29" t="s">
        <v>235</v>
      </c>
      <c r="C286" s="158" t="s">
        <v>21</v>
      </c>
      <c r="D286" s="161" t="s">
        <v>22</v>
      </c>
      <c r="E286" s="30">
        <v>2010</v>
      </c>
      <c r="F286" s="31">
        <v>1</v>
      </c>
      <c r="G286" s="34" t="s">
        <v>63</v>
      </c>
      <c r="H286" s="160" t="s">
        <v>251</v>
      </c>
      <c r="I286" s="19" t="s">
        <v>91</v>
      </c>
      <c r="J286" s="35" t="s">
        <v>101</v>
      </c>
      <c r="K286" s="71" t="s">
        <v>118</v>
      </c>
      <c r="L286" s="35" t="s">
        <v>88</v>
      </c>
      <c r="M286" s="32"/>
      <c r="P286" s="304"/>
      <c r="Q286" s="304"/>
      <c r="R286" s="304"/>
      <c r="S286" s="304"/>
      <c r="T286" s="304"/>
      <c r="U286" s="304"/>
      <c r="V286" s="304"/>
      <c r="W286" s="304"/>
      <c r="Y286" s="304"/>
      <c r="Z286" s="304"/>
      <c r="AA286" s="304"/>
      <c r="AB286" s="304"/>
      <c r="AC286" s="304"/>
      <c r="AD286" s="304"/>
      <c r="AE286" s="304"/>
      <c r="AF286" s="304"/>
      <c r="AG286" s="304"/>
      <c r="AH286" s="304"/>
      <c r="AI286" s="304"/>
      <c r="AJ286" s="304"/>
      <c r="AK286" s="304"/>
      <c r="AL286" s="304"/>
      <c r="AM286" s="304"/>
      <c r="AN286" s="304"/>
      <c r="AO286" s="304"/>
      <c r="AP286" s="304"/>
      <c r="AQ286" s="304"/>
      <c r="AR286" s="304"/>
      <c r="AS286" s="304"/>
      <c r="AT286" s="304"/>
      <c r="AU286" s="304"/>
      <c r="AV286" s="304"/>
      <c r="AW286" s="304"/>
      <c r="AY286" s="304"/>
      <c r="AZ286" s="304"/>
      <c r="BA286" s="304"/>
      <c r="BB286" s="304"/>
      <c r="BC286" s="304"/>
      <c r="BD286" s="304"/>
      <c r="BE286" s="304"/>
      <c r="BF286" s="15"/>
      <c r="BG286" s="15"/>
      <c r="BH286" s="15"/>
      <c r="BI286" s="15"/>
      <c r="BJ286" s="15"/>
      <c r="BK286" s="15"/>
      <c r="BL286" s="15"/>
      <c r="BM286" s="15"/>
      <c r="BO286" s="15"/>
      <c r="BP286" s="15"/>
      <c r="BQ286" s="15"/>
      <c r="BR286" s="15"/>
      <c r="BS286" s="15"/>
      <c r="BU286" s="26"/>
      <c r="BV286" s="26"/>
      <c r="BW286" s="26"/>
      <c r="BX286" s="26"/>
      <c r="BY286" s="26"/>
      <c r="BZ286" s="26"/>
      <c r="CA286" s="26"/>
      <c r="CB286" s="26"/>
      <c r="CC286" s="26"/>
      <c r="CD286" s="26"/>
      <c r="CE286" s="26"/>
      <c r="CF286" s="26"/>
    </row>
    <row r="287" spans="1:84" s="7" customFormat="1" ht="235.5" hidden="1" customHeight="1" x14ac:dyDescent="0.25">
      <c r="B287" s="29" t="s">
        <v>235</v>
      </c>
      <c r="C287" s="158" t="s">
        <v>21</v>
      </c>
      <c r="D287" s="161" t="s">
        <v>22</v>
      </c>
      <c r="E287" s="30">
        <v>2011</v>
      </c>
      <c r="F287" s="31">
        <v>1</v>
      </c>
      <c r="G287" s="34" t="s">
        <v>63</v>
      </c>
      <c r="H287" s="160" t="s">
        <v>250</v>
      </c>
      <c r="I287" s="19" t="s">
        <v>91</v>
      </c>
      <c r="J287" s="35" t="s">
        <v>101</v>
      </c>
      <c r="K287" s="71" t="s">
        <v>118</v>
      </c>
      <c r="L287" s="35" t="s">
        <v>88</v>
      </c>
      <c r="M287" s="32"/>
      <c r="P287" s="304"/>
      <c r="Q287" s="304"/>
      <c r="R287" s="304"/>
      <c r="S287" s="304"/>
      <c r="T287" s="304"/>
      <c r="U287" s="304"/>
      <c r="V287" s="304"/>
      <c r="W287" s="304"/>
      <c r="Y287" s="304"/>
      <c r="Z287" s="304"/>
      <c r="AA287" s="304"/>
      <c r="AB287" s="304"/>
      <c r="AC287" s="304"/>
      <c r="AD287" s="304"/>
      <c r="AE287" s="304"/>
      <c r="AF287" s="304"/>
      <c r="AG287" s="304"/>
      <c r="AH287" s="304"/>
      <c r="AI287" s="304"/>
      <c r="AJ287" s="304"/>
      <c r="AK287" s="304"/>
      <c r="AL287" s="304"/>
      <c r="AM287" s="304"/>
      <c r="AN287" s="304"/>
      <c r="AO287" s="304"/>
      <c r="AP287" s="304"/>
      <c r="AQ287" s="304"/>
      <c r="AR287" s="304"/>
      <c r="AS287" s="304"/>
      <c r="AT287" s="304"/>
      <c r="AU287" s="304"/>
      <c r="AV287" s="304"/>
      <c r="AW287" s="304"/>
      <c r="AY287" s="304"/>
      <c r="AZ287" s="304"/>
      <c r="BA287" s="304"/>
      <c r="BB287" s="304"/>
      <c r="BC287" s="304"/>
      <c r="BD287" s="304"/>
      <c r="BE287" s="304"/>
      <c r="BF287" s="15"/>
      <c r="BG287" s="15"/>
      <c r="BH287" s="15"/>
      <c r="BI287" s="15"/>
      <c r="BJ287" s="15"/>
      <c r="BK287" s="15"/>
      <c r="BL287" s="15"/>
      <c r="BM287" s="15"/>
      <c r="BO287" s="15"/>
      <c r="BP287" s="15"/>
      <c r="BQ287" s="15"/>
      <c r="BR287" s="15"/>
      <c r="BS287" s="15"/>
      <c r="BU287" s="26"/>
      <c r="BV287" s="26"/>
      <c r="BW287" s="26"/>
      <c r="BX287" s="26"/>
      <c r="BY287" s="26"/>
      <c r="BZ287" s="26"/>
      <c r="CA287" s="26"/>
      <c r="CB287" s="26"/>
      <c r="CC287" s="26"/>
      <c r="CD287" s="26"/>
      <c r="CE287" s="26"/>
      <c r="CF287" s="26"/>
    </row>
    <row r="288" spans="1:84" s="7" customFormat="1" ht="245.25" hidden="1" customHeight="1" x14ac:dyDescent="0.25">
      <c r="B288" s="23" t="s">
        <v>235</v>
      </c>
      <c r="C288" s="184" t="s">
        <v>21</v>
      </c>
      <c r="D288" s="162" t="s">
        <v>22</v>
      </c>
      <c r="E288" s="30">
        <v>2012</v>
      </c>
      <c r="F288" s="17">
        <v>1</v>
      </c>
      <c r="G288" s="34" t="s">
        <v>63</v>
      </c>
      <c r="H288" s="160" t="s">
        <v>249</v>
      </c>
      <c r="I288" s="19" t="s">
        <v>91</v>
      </c>
      <c r="J288" s="35" t="s">
        <v>101</v>
      </c>
      <c r="K288" s="71" t="s">
        <v>118</v>
      </c>
      <c r="L288" s="35" t="s">
        <v>88</v>
      </c>
      <c r="M288" s="21"/>
      <c r="P288" s="304"/>
      <c r="Q288" s="304"/>
      <c r="R288" s="304"/>
      <c r="S288" s="304"/>
      <c r="T288" s="304"/>
      <c r="U288" s="304"/>
      <c r="V288" s="304"/>
      <c r="W288" s="304"/>
      <c r="Y288" s="304"/>
      <c r="Z288" s="304"/>
      <c r="AA288" s="304"/>
      <c r="AB288" s="304"/>
      <c r="AC288" s="304"/>
      <c r="AD288" s="304"/>
      <c r="AE288" s="304"/>
      <c r="AF288" s="304"/>
      <c r="AG288" s="304"/>
      <c r="AH288" s="304"/>
      <c r="AI288" s="304"/>
      <c r="AJ288" s="304"/>
      <c r="AK288" s="304"/>
      <c r="AL288" s="304"/>
      <c r="AM288" s="304"/>
      <c r="AN288" s="304"/>
      <c r="AO288" s="304"/>
      <c r="AP288" s="304"/>
      <c r="AQ288" s="304"/>
      <c r="AR288" s="304"/>
      <c r="AS288" s="304"/>
      <c r="AT288" s="304"/>
      <c r="AU288" s="304"/>
      <c r="AV288" s="304"/>
      <c r="AW288" s="304"/>
      <c r="AY288" s="304"/>
      <c r="AZ288" s="304"/>
      <c r="BA288" s="304"/>
      <c r="BB288" s="304"/>
      <c r="BC288" s="304"/>
      <c r="BD288" s="304"/>
      <c r="BE288" s="304"/>
      <c r="BF288" s="15"/>
      <c r="BG288" s="15"/>
      <c r="BH288" s="15"/>
      <c r="BI288" s="15"/>
      <c r="BJ288" s="15"/>
      <c r="BK288" s="15"/>
      <c r="BL288" s="15"/>
      <c r="BM288" s="15"/>
      <c r="BO288" s="15"/>
      <c r="BP288" s="15"/>
      <c r="BQ288" s="15"/>
      <c r="BR288" s="15"/>
      <c r="BS288" s="15"/>
      <c r="BU288" s="26"/>
      <c r="BV288" s="26"/>
      <c r="BW288" s="26"/>
      <c r="BX288" s="26"/>
      <c r="BY288" s="26"/>
      <c r="BZ288" s="26"/>
      <c r="CA288" s="26"/>
      <c r="CB288" s="26"/>
      <c r="CC288" s="26"/>
      <c r="CD288" s="26"/>
      <c r="CE288" s="26"/>
      <c r="CF288" s="26"/>
    </row>
    <row r="289" spans="1:84" s="7" customFormat="1" hidden="1" x14ac:dyDescent="0.25">
      <c r="B289" s="304"/>
      <c r="C289" s="15"/>
      <c r="D289" s="54"/>
      <c r="E289" s="45"/>
      <c r="F289" s="46"/>
      <c r="G289" s="163"/>
      <c r="H289" s="163"/>
      <c r="I289" s="49"/>
      <c r="J289" s="49"/>
      <c r="K289" s="53"/>
      <c r="L289" s="49"/>
      <c r="M289" s="39"/>
      <c r="P289" s="304"/>
      <c r="Q289" s="304"/>
      <c r="R289" s="304"/>
      <c r="S289" s="304"/>
      <c r="T289" s="304"/>
      <c r="U289" s="304"/>
      <c r="V289" s="304"/>
      <c r="W289" s="304"/>
      <c r="Y289" s="304"/>
      <c r="Z289" s="304"/>
      <c r="AA289" s="304"/>
      <c r="AB289" s="304"/>
      <c r="AC289" s="304"/>
      <c r="AD289" s="304"/>
      <c r="AE289" s="304"/>
      <c r="AF289" s="304"/>
      <c r="AG289" s="304"/>
      <c r="AH289" s="304"/>
      <c r="AI289" s="304"/>
      <c r="AJ289" s="304"/>
      <c r="AK289" s="304"/>
      <c r="AL289" s="304"/>
      <c r="AM289" s="304"/>
      <c r="AN289" s="304"/>
      <c r="AO289" s="304"/>
      <c r="AP289" s="304"/>
      <c r="AQ289" s="304"/>
      <c r="AR289" s="304"/>
      <c r="AS289" s="304"/>
      <c r="AT289" s="304"/>
      <c r="AU289" s="304"/>
      <c r="AV289" s="304"/>
      <c r="AW289" s="304"/>
      <c r="AY289" s="304"/>
      <c r="AZ289" s="304"/>
      <c r="BA289" s="304"/>
      <c r="BB289" s="304"/>
      <c r="BC289" s="304"/>
      <c r="BD289" s="304"/>
      <c r="BE289" s="304"/>
      <c r="BF289" s="15"/>
      <c r="BG289" s="15"/>
      <c r="BH289" s="15"/>
      <c r="BI289" s="15"/>
      <c r="BJ289" s="15"/>
      <c r="BK289" s="15"/>
      <c r="BL289" s="15"/>
      <c r="BM289" s="15"/>
      <c r="BO289" s="15"/>
      <c r="BP289" s="15"/>
      <c r="BQ289" s="15"/>
      <c r="BR289" s="15"/>
      <c r="BS289" s="15"/>
      <c r="BU289" s="26"/>
      <c r="BV289" s="26"/>
      <c r="BW289" s="26"/>
      <c r="BX289" s="26"/>
      <c r="BY289" s="26"/>
      <c r="BZ289" s="26"/>
      <c r="CA289" s="26"/>
      <c r="CB289" s="26"/>
      <c r="CC289" s="26"/>
      <c r="CD289" s="26"/>
      <c r="CE289" s="26"/>
      <c r="CF289" s="26"/>
    </row>
    <row r="290" spans="1:84" s="7" customFormat="1" x14ac:dyDescent="0.25">
      <c r="B290" s="304"/>
      <c r="C290" s="15"/>
      <c r="D290" s="54"/>
      <c r="E290" s="45"/>
      <c r="F290" s="46"/>
      <c r="G290" s="163"/>
      <c r="H290" s="163"/>
      <c r="I290" s="49"/>
      <c r="J290" s="49"/>
      <c r="K290" s="53"/>
      <c r="L290" s="49"/>
      <c r="M290" s="39"/>
      <c r="P290" s="304"/>
      <c r="Q290" s="304"/>
      <c r="R290" s="304"/>
      <c r="S290" s="304"/>
      <c r="T290" s="304"/>
      <c r="U290" s="304"/>
      <c r="V290" s="304"/>
      <c r="W290" s="304"/>
      <c r="Y290" s="304"/>
      <c r="Z290" s="304"/>
      <c r="AA290" s="304"/>
      <c r="AB290" s="304"/>
      <c r="AC290" s="304"/>
      <c r="AD290" s="304"/>
      <c r="AE290" s="304"/>
      <c r="AF290" s="304"/>
      <c r="AG290" s="304"/>
      <c r="AH290" s="304"/>
      <c r="AI290" s="304"/>
      <c r="AJ290" s="304"/>
      <c r="AK290" s="304"/>
      <c r="AL290" s="304"/>
      <c r="AM290" s="304"/>
      <c r="AN290" s="304"/>
      <c r="AO290" s="304"/>
      <c r="AP290" s="304"/>
      <c r="AQ290" s="304"/>
      <c r="AR290" s="304"/>
      <c r="AS290" s="304"/>
      <c r="AT290" s="304"/>
      <c r="AU290" s="304"/>
      <c r="AV290" s="304"/>
      <c r="AW290" s="304"/>
      <c r="AY290" s="304"/>
      <c r="AZ290" s="304"/>
      <c r="BA290" s="304"/>
      <c r="BB290" s="304"/>
      <c r="BC290" s="304"/>
      <c r="BD290" s="304"/>
      <c r="BE290" s="304"/>
      <c r="BF290" s="15"/>
      <c r="BG290" s="15"/>
      <c r="BH290" s="15"/>
      <c r="BI290" s="15"/>
      <c r="BJ290" s="15"/>
      <c r="BK290" s="15"/>
      <c r="BL290" s="15"/>
      <c r="BM290" s="15"/>
      <c r="BO290" s="15"/>
      <c r="BP290" s="15"/>
      <c r="BQ290" s="15"/>
      <c r="BR290" s="15"/>
      <c r="BS290" s="15"/>
      <c r="BU290" s="26"/>
      <c r="BV290" s="26"/>
      <c r="BW290" s="26"/>
      <c r="BX290" s="26"/>
      <c r="BY290" s="26"/>
      <c r="BZ290" s="26"/>
      <c r="CA290" s="26"/>
      <c r="CB290" s="26"/>
      <c r="CC290" s="26"/>
      <c r="CD290" s="26"/>
      <c r="CE290" s="26"/>
      <c r="CF290" s="26"/>
    </row>
    <row r="291" spans="1:84" s="7" customFormat="1" ht="15.6" customHeight="1" thickBot="1" x14ac:dyDescent="0.3">
      <c r="B291" s="304"/>
      <c r="C291" s="15"/>
      <c r="D291" s="15"/>
      <c r="E291" s="15"/>
      <c r="F291" s="26"/>
      <c r="G291" s="27"/>
      <c r="H291" s="27"/>
      <c r="I291" s="15"/>
      <c r="K291" s="304"/>
      <c r="L291" s="304"/>
      <c r="M291" s="304"/>
      <c r="P291" s="304"/>
      <c r="Q291" s="304"/>
      <c r="R291" s="304"/>
      <c r="S291" s="304"/>
      <c r="T291" s="304"/>
      <c r="U291" s="304"/>
      <c r="V291" s="304"/>
      <c r="W291" s="304"/>
      <c r="Y291" s="304"/>
      <c r="Z291" s="304"/>
      <c r="AA291" s="304"/>
      <c r="AB291" s="304"/>
      <c r="AC291" s="304"/>
      <c r="AD291" s="304"/>
      <c r="AE291" s="304"/>
      <c r="AF291" s="304"/>
      <c r="AG291" s="304"/>
      <c r="AH291" s="304"/>
      <c r="AI291" s="304"/>
      <c r="AJ291" s="304"/>
      <c r="AK291" s="304"/>
      <c r="AL291" s="304"/>
      <c r="AM291" s="304"/>
      <c r="AN291" s="304"/>
      <c r="AO291" s="304"/>
      <c r="AP291" s="304"/>
      <c r="AQ291" s="304"/>
      <c r="AR291" s="304"/>
      <c r="AS291" s="304"/>
      <c r="AT291" s="304"/>
      <c r="AU291" s="304"/>
      <c r="AV291" s="304"/>
      <c r="AW291" s="304"/>
      <c r="AY291" s="304"/>
      <c r="AZ291" s="304"/>
      <c r="BA291" s="304"/>
      <c r="BB291" s="304"/>
      <c r="BC291" s="304"/>
      <c r="BD291" s="304"/>
      <c r="BE291" s="304"/>
      <c r="BF291" s="15"/>
      <c r="BG291" s="15"/>
      <c r="BH291" s="15"/>
      <c r="BI291" s="15"/>
      <c r="BJ291" s="15"/>
      <c r="BK291" s="15"/>
      <c r="BL291" s="15"/>
      <c r="BM291" s="15"/>
      <c r="BO291" s="15"/>
      <c r="BP291" s="15"/>
      <c r="BQ291" s="15"/>
      <c r="BR291" s="15"/>
      <c r="BS291" s="15"/>
      <c r="BU291" s="26"/>
      <c r="BV291" s="26"/>
      <c r="BW291" s="26"/>
      <c r="BX291" s="26"/>
      <c r="BY291" s="26"/>
      <c r="BZ291" s="26"/>
      <c r="CA291" s="26"/>
      <c r="CB291" s="26"/>
      <c r="CC291" s="26"/>
      <c r="CD291" s="26"/>
      <c r="CE291" s="26"/>
      <c r="CF291" s="26"/>
    </row>
    <row r="292" spans="1:84" s="39" customFormat="1" ht="49.5" customHeight="1" thickBot="1" x14ac:dyDescent="0.3">
      <c r="A292" s="481" t="s">
        <v>390</v>
      </c>
      <c r="B292" s="482"/>
      <c r="C292" s="482"/>
      <c r="D292" s="482"/>
      <c r="E292" s="482"/>
      <c r="F292" s="482"/>
      <c r="G292" s="482"/>
      <c r="H292" s="482"/>
      <c r="I292" s="482"/>
      <c r="J292" s="482"/>
      <c r="K292" s="482"/>
      <c r="L292" s="482"/>
      <c r="M292" s="483"/>
    </row>
    <row r="293" spans="1:84" s="7" customFormat="1" x14ac:dyDescent="0.25"/>
    <row r="294" spans="1:84" s="7" customFormat="1" ht="15.75" thickBot="1" x14ac:dyDescent="0.3">
      <c r="B294" s="484" t="s">
        <v>10</v>
      </c>
      <c r="C294" s="485"/>
      <c r="E294" s="486"/>
      <c r="F294" s="486"/>
      <c r="G294" s="487"/>
      <c r="H294" s="487"/>
      <c r="I294" s="486"/>
      <c r="J294" s="486"/>
      <c r="K294" s="486"/>
      <c r="L294" s="486"/>
    </row>
    <row r="295" spans="1:84" s="7" customFormat="1" ht="69" customHeight="1" thickBot="1" x14ac:dyDescent="0.3">
      <c r="B295" s="100" t="s">
        <v>27</v>
      </c>
      <c r="C295" s="101" t="s">
        <v>77</v>
      </c>
      <c r="D295" s="264" t="s">
        <v>76</v>
      </c>
      <c r="E295" s="313" t="s">
        <v>34</v>
      </c>
      <c r="F295" s="11" t="s">
        <v>36</v>
      </c>
      <c r="G295" s="12" t="s">
        <v>37</v>
      </c>
      <c r="H295" s="12" t="s">
        <v>35</v>
      </c>
      <c r="I295" s="281" t="s">
        <v>411</v>
      </c>
      <c r="J295" s="281" t="s">
        <v>409</v>
      </c>
      <c r="K295" s="281" t="s">
        <v>412</v>
      </c>
      <c r="L295" s="304"/>
    </row>
    <row r="296" spans="1:84" s="7" customFormat="1" ht="80.25" customHeight="1" x14ac:dyDescent="0.25">
      <c r="B296" s="312" t="s">
        <v>176</v>
      </c>
      <c r="C296" s="310" t="s">
        <v>301</v>
      </c>
      <c r="D296" s="472" t="s">
        <v>353</v>
      </c>
      <c r="E296" s="475" t="s">
        <v>354</v>
      </c>
      <c r="F296" s="472" t="s">
        <v>355</v>
      </c>
      <c r="G296" s="235" t="s">
        <v>88</v>
      </c>
      <c r="H296" s="16" t="s">
        <v>88</v>
      </c>
      <c r="I296" s="478" t="s">
        <v>394</v>
      </c>
      <c r="J296" s="478" t="s">
        <v>395</v>
      </c>
      <c r="K296" s="478" t="s">
        <v>396</v>
      </c>
    </row>
    <row r="297" spans="1:84" s="7" customFormat="1" ht="258" customHeight="1" x14ac:dyDescent="0.25">
      <c r="B297" s="275" t="s">
        <v>415</v>
      </c>
      <c r="C297" s="257" t="s">
        <v>391</v>
      </c>
      <c r="D297" s="473"/>
      <c r="E297" s="476"/>
      <c r="F297" s="473"/>
      <c r="G297" s="235" t="s">
        <v>88</v>
      </c>
      <c r="H297" s="16" t="s">
        <v>88</v>
      </c>
      <c r="I297" s="479"/>
      <c r="J297" s="479"/>
      <c r="K297" s="479"/>
    </row>
    <row r="298" spans="1:84" s="7" customFormat="1" ht="219" customHeight="1" x14ac:dyDescent="0.25">
      <c r="B298" s="301" t="s">
        <v>416</v>
      </c>
      <c r="C298" s="460" t="s">
        <v>392</v>
      </c>
      <c r="D298" s="473"/>
      <c r="E298" s="476"/>
      <c r="F298" s="473"/>
      <c r="G298" s="235" t="s">
        <v>88</v>
      </c>
      <c r="H298" s="286"/>
      <c r="I298" s="479"/>
      <c r="J298" s="479"/>
      <c r="K298" s="479"/>
    </row>
    <row r="299" spans="1:84" s="39" customFormat="1" ht="196.5" customHeight="1" x14ac:dyDescent="0.25">
      <c r="B299" s="75"/>
      <c r="C299" s="461"/>
      <c r="D299" s="474"/>
      <c r="E299" s="477"/>
      <c r="F299" s="474"/>
      <c r="G299" s="49"/>
      <c r="I299" s="480"/>
      <c r="J299" s="480"/>
      <c r="K299" s="480"/>
    </row>
    <row r="300" spans="1:84" s="7" customFormat="1" ht="15" customHeight="1" x14ac:dyDescent="0.25">
      <c r="D300" s="183"/>
    </row>
    <row r="301" spans="1:84" s="7" customFormat="1" x14ac:dyDescent="0.25">
      <c r="D301" s="183"/>
    </row>
    <row r="302" spans="1:84" s="7" customFormat="1" hidden="1" x14ac:dyDescent="0.25">
      <c r="E302" s="462" t="s">
        <v>10</v>
      </c>
      <c r="F302" s="462"/>
      <c r="G302" s="463" t="s">
        <v>11</v>
      </c>
      <c r="H302" s="464"/>
      <c r="I302" s="465"/>
      <c r="J302" s="466" t="s">
        <v>12</v>
      </c>
      <c r="K302" s="467"/>
      <c r="L302" s="467"/>
      <c r="M302" s="467"/>
      <c r="N302" s="467"/>
      <c r="O302" s="468"/>
    </row>
    <row r="303" spans="1:84" s="7" customFormat="1" ht="60.75" hidden="1" customHeight="1" x14ac:dyDescent="0.25">
      <c r="B303" s="23" t="s">
        <v>0</v>
      </c>
      <c r="C303" s="23" t="s">
        <v>1</v>
      </c>
      <c r="D303" s="23" t="s">
        <v>5</v>
      </c>
      <c r="E303" s="305" t="s">
        <v>23</v>
      </c>
      <c r="F303" s="303" t="s">
        <v>24</v>
      </c>
      <c r="G303" s="316" t="s">
        <v>6</v>
      </c>
      <c r="H303" s="316" t="s">
        <v>5</v>
      </c>
      <c r="I303" s="316" t="s">
        <v>14</v>
      </c>
      <c r="J303" s="24" t="s">
        <v>7</v>
      </c>
      <c r="K303" s="24" t="s">
        <v>72</v>
      </c>
      <c r="L303" s="24" t="s">
        <v>73</v>
      </c>
      <c r="M303" s="24" t="s">
        <v>9</v>
      </c>
      <c r="N303" s="24" t="s">
        <v>13</v>
      </c>
      <c r="O303" s="110" t="s">
        <v>8</v>
      </c>
    </row>
    <row r="304" spans="1:84" s="7" customFormat="1" ht="337.5" hidden="1" customHeight="1" x14ac:dyDescent="0.25">
      <c r="B304" s="23" t="s">
        <v>124</v>
      </c>
      <c r="C304" s="16" t="s">
        <v>26</v>
      </c>
      <c r="D304" s="162"/>
      <c r="E304" s="14">
        <v>2008</v>
      </c>
      <c r="F304" s="102" t="s">
        <v>166</v>
      </c>
      <c r="G304" s="323" t="str">
        <f>F304</f>
        <v>450'000.000</v>
      </c>
      <c r="H304" s="80">
        <v>1</v>
      </c>
      <c r="I304" s="103" t="s">
        <v>167</v>
      </c>
      <c r="J304" s="324" t="s">
        <v>87</v>
      </c>
      <c r="K304" s="33">
        <v>1</v>
      </c>
      <c r="L304" s="33">
        <v>1</v>
      </c>
      <c r="M304" s="325" t="s">
        <v>300</v>
      </c>
      <c r="N304" s="324" t="s">
        <v>88</v>
      </c>
      <c r="O304" s="324" t="s">
        <v>89</v>
      </c>
      <c r="P304" s="326"/>
      <c r="R304" s="304"/>
      <c r="S304" s="304"/>
      <c r="T304" s="304"/>
      <c r="U304" s="304"/>
      <c r="V304" s="304"/>
      <c r="W304" s="304"/>
      <c r="X304" s="304"/>
      <c r="Y304" s="304"/>
      <c r="Z304" s="304"/>
      <c r="AA304" s="304"/>
      <c r="AB304" s="304"/>
      <c r="AC304" s="304"/>
      <c r="AD304" s="304"/>
      <c r="AE304" s="304"/>
      <c r="AF304" s="304"/>
      <c r="AG304" s="304"/>
      <c r="AH304" s="304"/>
      <c r="AI304" s="304"/>
      <c r="AJ304" s="304"/>
      <c r="AK304" s="304"/>
      <c r="AL304" s="304"/>
      <c r="AM304" s="304"/>
      <c r="AN304" s="304"/>
      <c r="AO304" s="304"/>
      <c r="AP304" s="304"/>
      <c r="AR304" s="304"/>
      <c r="AS304" s="304"/>
      <c r="AT304" s="304"/>
      <c r="AU304" s="304"/>
      <c r="AV304" s="304"/>
      <c r="AW304" s="304"/>
      <c r="AX304" s="304"/>
      <c r="AY304" s="15"/>
      <c r="AZ304" s="15"/>
      <c r="BA304" s="15"/>
      <c r="BB304" s="15"/>
      <c r="BC304" s="15"/>
      <c r="BD304" s="15"/>
      <c r="BE304" s="15"/>
      <c r="BF304" s="15"/>
      <c r="BG304" s="15"/>
      <c r="BH304" s="15"/>
      <c r="BI304" s="15"/>
      <c r="BJ304" s="15"/>
      <c r="BK304" s="15"/>
      <c r="BL304" s="15"/>
      <c r="BM304" s="15"/>
      <c r="BO304" s="15"/>
      <c r="BP304" s="15"/>
      <c r="BQ304" s="15"/>
      <c r="BR304" s="15"/>
      <c r="BS304" s="15"/>
      <c r="BU304" s="27"/>
      <c r="BV304" s="27"/>
      <c r="BW304" s="27"/>
      <c r="BX304" s="27"/>
      <c r="BY304" s="27"/>
      <c r="BZ304" s="27"/>
      <c r="CA304" s="27"/>
      <c r="CB304" s="27"/>
      <c r="CC304" s="27"/>
      <c r="CD304" s="27"/>
      <c r="CE304" s="27"/>
      <c r="CF304" s="27"/>
    </row>
    <row r="305" spans="1:84" s="7" customFormat="1" x14ac:dyDescent="0.25">
      <c r="B305" s="304"/>
      <c r="C305" s="15"/>
      <c r="D305" s="15"/>
      <c r="E305" s="15"/>
      <c r="F305" s="27"/>
      <c r="G305" s="326"/>
      <c r="H305" s="304"/>
      <c r="I305" s="304"/>
      <c r="J305" s="326"/>
      <c r="K305" s="326"/>
      <c r="L305" s="326"/>
      <c r="M305" s="326"/>
      <c r="N305" s="326"/>
      <c r="O305" s="326"/>
      <c r="P305" s="326"/>
      <c r="R305" s="304"/>
      <c r="S305" s="304"/>
      <c r="T305" s="304"/>
      <c r="U305" s="304"/>
      <c r="V305" s="304"/>
      <c r="W305" s="304"/>
      <c r="X305" s="304"/>
      <c r="Y305" s="304"/>
      <c r="Z305" s="304"/>
      <c r="AA305" s="304"/>
      <c r="AB305" s="304"/>
      <c r="AC305" s="304"/>
      <c r="AD305" s="304"/>
      <c r="AE305" s="304"/>
      <c r="AF305" s="304"/>
      <c r="AG305" s="304"/>
      <c r="AH305" s="304"/>
      <c r="AI305" s="304"/>
      <c r="AJ305" s="304"/>
      <c r="AK305" s="304"/>
      <c r="AL305" s="304"/>
      <c r="AM305" s="304"/>
      <c r="AN305" s="304"/>
      <c r="AO305" s="304"/>
      <c r="AP305" s="304"/>
      <c r="AR305" s="304"/>
      <c r="AS305" s="304"/>
      <c r="AT305" s="304"/>
      <c r="AU305" s="304"/>
      <c r="AV305" s="304"/>
      <c r="AW305" s="304"/>
      <c r="AX305" s="304"/>
      <c r="AY305" s="15"/>
      <c r="AZ305" s="15"/>
      <c r="BA305" s="15"/>
      <c r="BB305" s="15"/>
      <c r="BC305" s="15"/>
      <c r="BD305" s="15"/>
      <c r="BE305" s="15"/>
      <c r="BF305" s="15"/>
      <c r="BG305" s="15"/>
      <c r="BH305" s="15"/>
      <c r="BI305" s="15"/>
      <c r="BJ305" s="15"/>
      <c r="BK305" s="15"/>
      <c r="BL305" s="15"/>
      <c r="BM305" s="15"/>
      <c r="BO305" s="15"/>
      <c r="BP305" s="15"/>
      <c r="BQ305" s="15"/>
      <c r="BR305" s="15"/>
      <c r="BS305" s="15"/>
      <c r="BU305" s="27"/>
      <c r="BV305" s="27"/>
      <c r="BW305" s="27"/>
      <c r="BX305" s="27"/>
      <c r="BY305" s="27"/>
      <c r="BZ305" s="27"/>
      <c r="CA305" s="27"/>
      <c r="CB305" s="27"/>
      <c r="CC305" s="27"/>
      <c r="CD305" s="27"/>
      <c r="CE305" s="27"/>
      <c r="CF305" s="27"/>
    </row>
    <row r="306" spans="1:84" s="7" customFormat="1" ht="15.75" thickBot="1" x14ac:dyDescent="0.3"/>
    <row r="307" spans="1:84" s="6" customFormat="1" ht="36.75" customHeight="1" thickBot="1" x14ac:dyDescent="0.3">
      <c r="A307" s="469" t="s">
        <v>311</v>
      </c>
      <c r="B307" s="470"/>
      <c r="C307" s="470"/>
      <c r="D307" s="470"/>
      <c r="E307" s="470"/>
      <c r="F307" s="470"/>
      <c r="G307" s="470"/>
      <c r="H307" s="470"/>
      <c r="I307" s="470"/>
      <c r="J307" s="470"/>
      <c r="K307" s="470"/>
      <c r="L307" s="470"/>
      <c r="M307" s="470"/>
      <c r="N307" s="470"/>
      <c r="O307" s="471"/>
    </row>
    <row r="308" spans="1:84" s="7" customFormat="1" x14ac:dyDescent="0.25"/>
    <row r="309" spans="1:84" s="7" customFormat="1" ht="57.75" customHeight="1" x14ac:dyDescent="0.25">
      <c r="B309" s="445" t="s">
        <v>400</v>
      </c>
      <c r="C309" s="446"/>
      <c r="D309" s="447" t="s">
        <v>397</v>
      </c>
      <c r="E309" s="448"/>
      <c r="F309" s="448"/>
      <c r="G309" s="448"/>
      <c r="H309" s="164"/>
      <c r="I309" s="165"/>
    </row>
    <row r="310" spans="1:84" s="7" customFormat="1" ht="358.5" customHeight="1" x14ac:dyDescent="0.25">
      <c r="B310" s="445" t="s">
        <v>399</v>
      </c>
      <c r="C310" s="446"/>
      <c r="D310" s="447" t="s">
        <v>402</v>
      </c>
      <c r="E310" s="448"/>
      <c r="F310" s="448"/>
      <c r="G310" s="448"/>
      <c r="H310" s="164"/>
      <c r="I310" s="165"/>
    </row>
    <row r="311" spans="1:84" s="39" customFormat="1" ht="10.5" customHeight="1" x14ac:dyDescent="0.25">
      <c r="D311" s="449"/>
      <c r="E311" s="449"/>
      <c r="F311" s="449"/>
      <c r="G311" s="449"/>
    </row>
    <row r="312" spans="1:84" s="7" customFormat="1" ht="68.25" customHeight="1" x14ac:dyDescent="0.25">
      <c r="B312" s="450" t="s">
        <v>330</v>
      </c>
      <c r="C312" s="446"/>
      <c r="D312" s="447" t="s">
        <v>398</v>
      </c>
      <c r="E312" s="448"/>
      <c r="F312" s="448"/>
      <c r="G312" s="448"/>
    </row>
    <row r="313" spans="1:84" s="7" customFormat="1" x14ac:dyDescent="0.25">
      <c r="C313" s="120"/>
    </row>
    <row r="314" spans="1:84" s="7" customFormat="1" x14ac:dyDescent="0.25">
      <c r="C314" s="120"/>
    </row>
    <row r="315" spans="1:84" s="7" customFormat="1" x14ac:dyDescent="0.25">
      <c r="B315" s="187" t="s">
        <v>299</v>
      </c>
      <c r="C315" s="256" t="s">
        <v>401</v>
      </c>
    </row>
    <row r="316" spans="1:84" s="7" customFormat="1" x14ac:dyDescent="0.25">
      <c r="B316" s="187"/>
      <c r="C316" s="120"/>
    </row>
    <row r="317" spans="1:84" s="7" customFormat="1" x14ac:dyDescent="0.25">
      <c r="B317" s="187" t="s">
        <v>81</v>
      </c>
      <c r="C317" s="167"/>
    </row>
    <row r="318" spans="1:84" x14ac:dyDescent="0.25">
      <c r="B318" s="187" t="s">
        <v>82</v>
      </c>
      <c r="C318" s="168"/>
    </row>
    <row r="324" spans="4:9" ht="14.25" customHeight="1" x14ac:dyDescent="0.25">
      <c r="D324" s="451" t="str">
        <f>CONCATENATE(T94,"
",K277)</f>
        <v>De conformidad con la información reportada por el inversionista en materia de obras realizadas respecto de las inversiones anunciadas, se encuentra el cumplimiento tanto de las obras, adecuaciones en materiales, planta y equipo como tal, razón por la cual no hay indicios que lleven a suponer un eventual incumplimiento. En mérito de lo dicho, este Supervisor encuentra conformidad en el cumplimiento de la obligación pactada en el objeto del contrato.
Llamar la atención al inversionista respecto del cumplimiento de la obligación pactada en los numerales séptimo y octavo de la cláusula sexta del contrato.</v>
      </c>
      <c r="E324" s="452"/>
      <c r="F324" s="453"/>
      <c r="G324" s="451" t="str">
        <f>CONCATENATE(T94,J104,J128,J203,J221,J239,J259,J277,J296)</f>
        <v>De conformidad con la información reportada por el inversionista en materia de obras realizadas respecto de las inversiones anunciadas, se encuentra el cumplimiento tanto de las obras, adecuaciones en materiales, planta y equipo como tal, razón por la cual no hay indicios que lleven a suponer un eventual incumplimiento. En mérito de lo dicho, este Supervisor encuentra conformidad en el cumplimiento de la obligación pactada en el objeto del contrato.Este Supervisor halla conformidad entre las obligaciones pactadas tanto en el contrato como en los Otrosíes modificatorios, razón por la cual no encuentra indicio que permita concluir en algún tipo de incumplimiento en cuanto a las obligaciones referidas a las Inversiones a cargo del inversionista. En este sentido, revisados los soportes allegados, se encuentra plena conformidad entre lo pactado contractualmente y su respectivo cumplimiento.La información colectada y revisada referida a la generación de empleos con ocasión del proyecto beneficiado con el contrato de estabilidad jurídica, no ofrece al evaluador información que permita suponer incumplimiento de las obligaciones de generación de empleo pactadas en el contrato. Por el contrario, tal como se observa en el cuadro comparativo que se presenta, para los años 2009 a 2011 la generación de empleos supera las expectativas pactadas en el contrato en un total al finalizar el quinto (5) periodo establecido para la generación de empleos en el proyecto, el cual alcanzó un 123% por encima de lo pactado.
La información colectada y revisada referida al cumplimiento de las disposiciones legales que regulan la actividad a la que se refiere la inversión, no ofrece a este supervisor información que permita suponer incumplimiento de dichas obligaciones. Por lo cual, dicha obligación se considera cumplida, de conformidad con la información a la fecha analizada.De la información recibida y revisada referida al cumplimiento de las obligaciones relacionadas con el pago de impuestos, tasas, contribuciones y seguridad social este supervisor no halla soporte que permita suponer mora o incumplimiento de algunas  de las obligaciones referidas, razón por la cual tales obligaciones se reportan cumplidas a la fecha.De la información recibida y revisada referida al cumplimiento de las obligaciones relacionadas con la normatividad ambiental este supervisor no halla soporte que permita suponer mora o incumplimiento de algunas de estas obligaciones, razón por la cual tales obligaciones se reportan cumplidas a la fecha.Mediante comunicación Rad. 2-2015-006512 del 2015-05-14 se solicitó al representante legal de AVESCO S.A. (Fol.1.059) se fue solicitado los informes de auditoría correspondientes a las vigencias 2012, 2013 y 2014. Es así como mediante Rad.No.1-2015-007183 (Fl.1.049) certifica el revisor fiscal de la sociedad CROWE HORWATH:
“1. Que la Compañía Comercial e Industrial la Sabana Avesco S.A.S. NIT.860.025.461-0 presenta cumplidamente las Declaraciones Tributarias que su actividad económica le demanda y paga el valor de los impuestos a cargo y a la fecha no tiene deudas pendientes con los municipios, departamentos y la nación por concepto de impuestos y contribuciones.
2. Que la Compañía Comercial e Industrial la Sabana Avesco S.A.S. NIT 860.025.461-0, de acuerdo a registros contables y planilla de pagos ha cumplido con el pago de sus obligaciones legales provenientes del sistema de seguridad social en salud, riesgos laborales, pensión, aportes a caja de compensación familiar, ICBF y SENA, en relación con sus empleados durante los años 2012, 2013 y 2014. Lo anterior en cumplimiento a lo establecido en el artículo 50 de la Ley 789/2002 en concordancia con el Art6. 1 de la Ley 828/2003. (Derogado por el Art. 32 de la Ley 1150 de 2007 (texto remplazado por el Art. 23 de la Ley 1150 de 2007).
En cumplimiento con el artículo 2 de la Ley 43 de 1990 mi firma como Revisor Fiscal en las Certificaciones se fundamenta en los libros de contabilidad. La información requerida que no es de carácter contable fue verificada con las fuentes indicadas.
La presente certificación se expide en Bogotá a los siete (07) días del mes de mayo 2015, a solicitud de la administración de la compañía.”
En atención a lo arriba trascrito, este Supervisor halla satisfecha las obligaciones para con los periodos 2012, 2013 y 2014 que le fuera solicitada. Mediante Rad.No.1-2015-007520 del 2015-05-14 (Fl.1.051) se informó respecto del Plan de Manejo Ambiental de AVESCO respecto de los periodos solicitados. 
Respecto del periodo 2014 mediante Rad.No.1-2015-009581 del 2015-05-19 – (Fl.1.068 y ss.) la sociedad adicionalmente presentó certificaciones respecto del 1. Cumplimiento de la disposiciones legales, 2. Cumplimiento de normas ambientales, y 3. Cumplimiento del Plan Maestro de Inversiones y Certificado de Manejo Ambiental AVESCO S.A.S. del 14 de mayo de 2015 (Fol.1.042).En el expediente del contrato se evidencia que los Informes de auditoría para los periodos 2012 y 2013 fueron presentados solo hasta el año 2015, lo cual constituye una seria dilación en la presentación de tales informes, siendo el objeto de éstos el reportar y certificar los avances y estado de las obligaciones pactadas en el contrato.
La información correspondiente a los periodos mencionados, la cual fuera presentada mediante los radicados Nos.1-2015-007183 (Fl.1.049), No.1-2015-007520 del 2015-05-14 (Fl.1.051), y No.1-2015-009581 del 2015-05-19 (Fl.1.068 y ss.), informa sobre el estado y avance de las obligaciones contractuales. De lo informado, como ya se ha dicho, no se reporta incumplimiento diferente a la dilación en la presentación de los Informes de Auditoría acá mencionados.
En cuanto a la demora en la presentación de los informes, toda vez que ésta dilación no conlleva otro incumplimiento contractual, este Supervisor considera que la mencionada no constituye razón suficiente para declarar el incumplimiento contractual. Sin embargo, sí se considera necesario llamar la atención al inversionista en el sentido de que con las dilaciones mencionadas se crea un antecedente en cuanto a la mora en su cumplimiento, razón por la cual tal incumplimiento no debe volver a ocurrir en tanto se estaría reincidiendo en el incumplimiento parcial de la obligación contractual, la cual como se indica en el numeral 7 de la cláusula sexta del contrato tal informe de auditoría ha de presentarse de forma anual durante los meses de marzo y abril de cada año.Las observaciones respecto del cumplimiento del pago de los periodos de pago para la prima de estabilidad jurídica, el tiempo de pago, son las siguientes:
1. Fueron pagados todos los valores correspondientes a los periodos pactados, y en la cuenta adecuada;
2. Los tiempos para efectuar los pagos fueron respetados.
3. En cuanto al cálculo de los intereses, de conformidad con los soportes existentes no es posible determinar un incumplimiento, máxime si se tiene en cuenta que el inversionista los pagó periódicamente. 
Es por ello que se hace necesario solicitar al inversionista cómo fue realizado el cálculo de la tasa de interés aplicada, es decir, cuál fue el valor de referencia de la tasa de interés utilizada para el cálculo de los intereses, esto de conformidad con el parágrafo de la cláusula novena del contrato que remite al: "...promedio semanal de las observaciones diarias de la curva cero cupón de TES B en pesos de la semana anterior a la firma del contrato. Para este efecto, se utilizará el punto de la curva equivalente a la fecha de pago de la última cuota de la prima pactada en el contrato. Para las curvas cero cupón de TES B en pesos, se tomará como fuente Infoval."
4. En cuanto al pago de la prima pactada en el Otrosí No. 3 al Contrato 03 de 2008 se reporta el pleno y adecuado cumplimiento de lo pactado.
De conformidad con lo anterior este supervisor encuentra respecto del periodo 2014 que las obligaciones referidas a la prima de estabilidad jurídica y a sus intereses se encuentran debidamente pagadas, sin embargo, se hace necesario conocer cómo fue calculada la tasa del interés pagada por concepto de prima de estabilidad jurídica.</v>
      </c>
      <c r="H324" s="452"/>
      <c r="I324" s="453"/>
    </row>
    <row r="325" spans="4:9" ht="14.25" customHeight="1" x14ac:dyDescent="0.25">
      <c r="D325" s="454"/>
      <c r="E325" s="455"/>
      <c r="F325" s="456"/>
      <c r="G325" s="454"/>
      <c r="H325" s="455"/>
      <c r="I325" s="456"/>
    </row>
    <row r="326" spans="4:9" ht="14.25" customHeight="1" x14ac:dyDescent="0.25">
      <c r="D326" s="454"/>
      <c r="E326" s="455"/>
      <c r="F326" s="456"/>
      <c r="G326" s="454"/>
      <c r="H326" s="455"/>
      <c r="I326" s="456"/>
    </row>
    <row r="327" spans="4:9" ht="14.25" customHeight="1" x14ac:dyDescent="0.25">
      <c r="D327" s="454"/>
      <c r="E327" s="455"/>
      <c r="F327" s="456"/>
      <c r="G327" s="454"/>
      <c r="H327" s="455"/>
      <c r="I327" s="456"/>
    </row>
    <row r="328" spans="4:9" ht="14.25" customHeight="1" x14ac:dyDescent="0.25">
      <c r="D328" s="454"/>
      <c r="E328" s="455"/>
      <c r="F328" s="456"/>
      <c r="G328" s="454"/>
      <c r="H328" s="455"/>
      <c r="I328" s="456"/>
    </row>
    <row r="329" spans="4:9" ht="14.25" customHeight="1" x14ac:dyDescent="0.25">
      <c r="D329" s="457"/>
      <c r="E329" s="458"/>
      <c r="F329" s="459"/>
      <c r="G329" s="457"/>
      <c r="H329" s="458"/>
      <c r="I329" s="459"/>
    </row>
  </sheetData>
  <mergeCells count="187">
    <mergeCell ref="C15:D15"/>
    <mergeCell ref="C17:D17"/>
    <mergeCell ref="A31:V31"/>
    <mergeCell ref="A37:D37"/>
    <mergeCell ref="C39:D39"/>
    <mergeCell ref="C41:D41"/>
    <mergeCell ref="A3:D3"/>
    <mergeCell ref="A5:D5"/>
    <mergeCell ref="C7:D7"/>
    <mergeCell ref="C9:D9"/>
    <mergeCell ref="C11:D11"/>
    <mergeCell ref="C13:D13"/>
    <mergeCell ref="C55:D55"/>
    <mergeCell ref="A60:V60"/>
    <mergeCell ref="B73:G73"/>
    <mergeCell ref="C75:D75"/>
    <mergeCell ref="C77:D77"/>
    <mergeCell ref="C79:D79"/>
    <mergeCell ref="C43:D43"/>
    <mergeCell ref="C45:D45"/>
    <mergeCell ref="C47:D47"/>
    <mergeCell ref="C49:D49"/>
    <mergeCell ref="C51:D51"/>
    <mergeCell ref="C53:D53"/>
    <mergeCell ref="E92:F92"/>
    <mergeCell ref="G92:J92"/>
    <mergeCell ref="K92:L92"/>
    <mergeCell ref="M92:P92"/>
    <mergeCell ref="Q92:R92"/>
    <mergeCell ref="S92:V92"/>
    <mergeCell ref="C81:D81"/>
    <mergeCell ref="C83:D83"/>
    <mergeCell ref="C85:D85"/>
    <mergeCell ref="B86:V86"/>
    <mergeCell ref="A88:V88"/>
    <mergeCell ref="A90:V90"/>
    <mergeCell ref="S94:S95"/>
    <mergeCell ref="A98:V98"/>
    <mergeCell ref="A100:J100"/>
    <mergeCell ref="B102:C102"/>
    <mergeCell ref="E102:F102"/>
    <mergeCell ref="D104:D107"/>
    <mergeCell ref="E104:E107"/>
    <mergeCell ref="F104:F107"/>
    <mergeCell ref="I104:I107"/>
    <mergeCell ref="J104:J107"/>
    <mergeCell ref="I116:I117"/>
    <mergeCell ref="J116:J117"/>
    <mergeCell ref="A122:O122"/>
    <mergeCell ref="A124:O124"/>
    <mergeCell ref="B126:C126"/>
    <mergeCell ref="E126:F126"/>
    <mergeCell ref="K104:K107"/>
    <mergeCell ref="B105:B106"/>
    <mergeCell ref="C105:C106"/>
    <mergeCell ref="E111:F111"/>
    <mergeCell ref="G111:I111"/>
    <mergeCell ref="J111:O111"/>
    <mergeCell ref="A146:P146"/>
    <mergeCell ref="B148:C148"/>
    <mergeCell ref="B150:B151"/>
    <mergeCell ref="C150:C151"/>
    <mergeCell ref="D150:D151"/>
    <mergeCell ref="E150:E151"/>
    <mergeCell ref="F150:F151"/>
    <mergeCell ref="J128:J129"/>
    <mergeCell ref="K128:K129"/>
    <mergeCell ref="E132:F132"/>
    <mergeCell ref="G132:I132"/>
    <mergeCell ref="J132:P132"/>
    <mergeCell ref="A144:K144"/>
    <mergeCell ref="B128:B129"/>
    <mergeCell ref="C128:C129"/>
    <mergeCell ref="D128:D129"/>
    <mergeCell ref="E128:E129"/>
    <mergeCell ref="F128:F129"/>
    <mergeCell ref="I128:I130"/>
    <mergeCell ref="E188:F188"/>
    <mergeCell ref="G188:I188"/>
    <mergeCell ref="J188:O188"/>
    <mergeCell ref="A199:O199"/>
    <mergeCell ref="B201:C201"/>
    <mergeCell ref="E201:F201"/>
    <mergeCell ref="G201:H201"/>
    <mergeCell ref="I201:L201"/>
    <mergeCell ref="E153:F153"/>
    <mergeCell ref="G153:I153"/>
    <mergeCell ref="J153:O153"/>
    <mergeCell ref="A179:J179"/>
    <mergeCell ref="B181:C181"/>
    <mergeCell ref="B183:B184"/>
    <mergeCell ref="C183:C184"/>
    <mergeCell ref="D183:D184"/>
    <mergeCell ref="E183:E184"/>
    <mergeCell ref="F183:F184"/>
    <mergeCell ref="J203:J204"/>
    <mergeCell ref="K203:K204"/>
    <mergeCell ref="E207:F207"/>
    <mergeCell ref="G207:I207"/>
    <mergeCell ref="J207:O207"/>
    <mergeCell ref="A217:O217"/>
    <mergeCell ref="B203:B204"/>
    <mergeCell ref="C203:C204"/>
    <mergeCell ref="D203:D204"/>
    <mergeCell ref="E203:E204"/>
    <mergeCell ref="F203:F204"/>
    <mergeCell ref="I203:I204"/>
    <mergeCell ref="J221:J222"/>
    <mergeCell ref="K221:K222"/>
    <mergeCell ref="E226:F226"/>
    <mergeCell ref="G226:I226"/>
    <mergeCell ref="J226:O226"/>
    <mergeCell ref="A235:O235"/>
    <mergeCell ref="B219:C219"/>
    <mergeCell ref="E219:F219"/>
    <mergeCell ref="G219:H219"/>
    <mergeCell ref="I219:L219"/>
    <mergeCell ref="B221:B223"/>
    <mergeCell ref="C221:C223"/>
    <mergeCell ref="D221:D223"/>
    <mergeCell ref="E221:E223"/>
    <mergeCell ref="F221:F223"/>
    <mergeCell ref="I221:I222"/>
    <mergeCell ref="J239:J241"/>
    <mergeCell ref="K239:K241"/>
    <mergeCell ref="J245:M245"/>
    <mergeCell ref="A255:M255"/>
    <mergeCell ref="B257:C257"/>
    <mergeCell ref="E257:F257"/>
    <mergeCell ref="G257:H257"/>
    <mergeCell ref="B237:C237"/>
    <mergeCell ref="E237:F237"/>
    <mergeCell ref="G237:H237"/>
    <mergeCell ref="I237:L237"/>
    <mergeCell ref="B239:B241"/>
    <mergeCell ref="C239:C241"/>
    <mergeCell ref="D239:D241"/>
    <mergeCell ref="E239:E241"/>
    <mergeCell ref="F239:F241"/>
    <mergeCell ref="I239:I241"/>
    <mergeCell ref="J259:J260"/>
    <mergeCell ref="K259:K260"/>
    <mergeCell ref="J263:M263"/>
    <mergeCell ref="A273:M273"/>
    <mergeCell ref="B275:C275"/>
    <mergeCell ref="E275:F275"/>
    <mergeCell ref="G275:H275"/>
    <mergeCell ref="B259:B260"/>
    <mergeCell ref="C259:C260"/>
    <mergeCell ref="D259:D260"/>
    <mergeCell ref="E259:E260"/>
    <mergeCell ref="F259:F260"/>
    <mergeCell ref="I259:I260"/>
    <mergeCell ref="J277:J278"/>
    <mergeCell ref="K277:K278"/>
    <mergeCell ref="J282:M282"/>
    <mergeCell ref="A292:M292"/>
    <mergeCell ref="B294:C294"/>
    <mergeCell ref="E294:F294"/>
    <mergeCell ref="G294:H294"/>
    <mergeCell ref="I294:L294"/>
    <mergeCell ref="B277:B278"/>
    <mergeCell ref="C277:C278"/>
    <mergeCell ref="D277:D278"/>
    <mergeCell ref="E277:E278"/>
    <mergeCell ref="F277:F278"/>
    <mergeCell ref="I277:I278"/>
    <mergeCell ref="J302:O302"/>
    <mergeCell ref="A307:O307"/>
    <mergeCell ref="B309:C309"/>
    <mergeCell ref="D309:G309"/>
    <mergeCell ref="D296:D299"/>
    <mergeCell ref="E296:E299"/>
    <mergeCell ref="F296:F299"/>
    <mergeCell ref="I296:I299"/>
    <mergeCell ref="J296:J299"/>
    <mergeCell ref="K296:K299"/>
    <mergeCell ref="B310:C310"/>
    <mergeCell ref="D310:G310"/>
    <mergeCell ref="D311:G311"/>
    <mergeCell ref="B312:C312"/>
    <mergeCell ref="D312:G312"/>
    <mergeCell ref="D324:F329"/>
    <mergeCell ref="G324:I329"/>
    <mergeCell ref="C298:C299"/>
    <mergeCell ref="E302:F302"/>
    <mergeCell ref="G302:I302"/>
  </mergeCells>
  <dataValidations count="3">
    <dataValidation type="list" allowBlank="1" showInputMessage="1" showErrorMessage="1" sqref="C25" xr:uid="{00000000-0002-0000-0000-000000000000}">
      <formula1>lista1</formula1>
    </dataValidation>
    <dataValidation type="list" allowBlank="1" showInputMessage="1" showErrorMessage="1" sqref="D20" xr:uid="{00000000-0002-0000-0000-000001000000}">
      <formula1>LIsta3</formula1>
    </dataValidation>
    <dataValidation type="list" allowBlank="1" showInputMessage="1" showErrorMessage="1" sqref="D19" xr:uid="{00000000-0002-0000-0000-000002000000}">
      <formula1>LIsta2</formula1>
    </dataValidation>
  </dataValidations>
  <pageMargins left="0.11811023622047245" right="0.11811023622047245" top="0.35433070866141736" bottom="0.35433070866141736" header="0.11811023622047245" footer="0.31496062992125984"/>
  <pageSetup scale="15" orientation="landscape" r:id="rId1"/>
  <headerFooter>
    <oddHeader>&amp;L&amp;G</oddHeader>
    <oddFooter>&amp;R&amp;9DM-FM-012.v3</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9"/>
  <sheetViews>
    <sheetView tabSelected="1" zoomScale="70" zoomScaleNormal="70" zoomScaleSheetLayoutView="85" zoomScalePageLayoutView="80" workbookViewId="0">
      <selection activeCell="G5" sqref="G5"/>
    </sheetView>
  </sheetViews>
  <sheetFormatPr baseColWidth="10" defaultColWidth="11.42578125" defaultRowHeight="12.75" x14ac:dyDescent="0.2"/>
  <cols>
    <col min="1" max="1" width="22.85546875" style="328" customWidth="1"/>
    <col min="2" max="2" width="16.42578125" style="328" customWidth="1"/>
    <col min="3" max="3" width="12.28515625" style="328" customWidth="1"/>
    <col min="4" max="5" width="11.42578125" style="328"/>
    <col min="6" max="6" width="18.28515625" style="328" customWidth="1"/>
    <col min="7" max="7" width="55.85546875" style="328" customWidth="1"/>
    <col min="8" max="16384" width="11.42578125" style="328"/>
  </cols>
  <sheetData>
    <row r="1" spans="1:7" x14ac:dyDescent="0.2">
      <c r="A1" s="369"/>
      <c r="B1" s="370" t="s">
        <v>423</v>
      </c>
      <c r="C1" s="370"/>
      <c r="D1" s="370"/>
      <c r="E1" s="370"/>
      <c r="F1" s="370"/>
      <c r="G1" s="370"/>
    </row>
    <row r="2" spans="1:7" ht="28.5" customHeight="1" x14ac:dyDescent="0.2">
      <c r="A2" s="369"/>
      <c r="B2" s="371" t="s">
        <v>418</v>
      </c>
      <c r="C2" s="371"/>
      <c r="D2" s="371"/>
      <c r="E2" s="371"/>
      <c r="F2" s="371"/>
      <c r="G2" s="371"/>
    </row>
    <row r="3" spans="1:7" ht="21" customHeight="1" x14ac:dyDescent="0.2">
      <c r="A3" s="369"/>
      <c r="B3" s="367" t="s">
        <v>420</v>
      </c>
      <c r="C3" s="368" t="s">
        <v>424</v>
      </c>
      <c r="D3" s="367" t="s">
        <v>421</v>
      </c>
      <c r="E3" s="368">
        <v>0</v>
      </c>
      <c r="F3" s="367" t="s">
        <v>422</v>
      </c>
      <c r="G3" s="621">
        <v>46185</v>
      </c>
    </row>
    <row r="4" spans="1:7" ht="27.75" customHeight="1" x14ac:dyDescent="0.2">
      <c r="A4" s="329" t="str">
        <f>[1]DATOS!B62</f>
        <v xml:space="preserve">INFORME No. </v>
      </c>
      <c r="B4" s="330"/>
      <c r="C4" s="426" t="str">
        <f>[1]DATOS!B63</f>
        <v>FECHA EN QUE SE RINDE EL INFORME:</v>
      </c>
      <c r="D4" s="426"/>
      <c r="E4" s="426"/>
      <c r="F4" s="426"/>
      <c r="G4" s="330"/>
    </row>
    <row r="5" spans="1:7" ht="15" customHeight="1" x14ac:dyDescent="0.2">
      <c r="A5" s="331"/>
      <c r="B5" s="331"/>
      <c r="C5" s="331"/>
      <c r="D5" s="331"/>
      <c r="E5" s="331"/>
      <c r="F5" s="331"/>
      <c r="G5" s="331"/>
    </row>
    <row r="6" spans="1:7" ht="15" customHeight="1" x14ac:dyDescent="0.2">
      <c r="A6" s="331" t="str">
        <f>[1]DATOS!B64</f>
        <v xml:space="preserve">PERIODICIDAD: </v>
      </c>
      <c r="B6" s="331"/>
      <c r="C6" s="331"/>
      <c r="D6" s="331"/>
      <c r="E6" s="331"/>
      <c r="F6" s="331"/>
      <c r="G6" s="331"/>
    </row>
    <row r="7" spans="1:7" ht="15" customHeight="1" x14ac:dyDescent="0.2">
      <c r="A7" s="332" t="str">
        <f>[1]DATOS!B65</f>
        <v>MENSUAL</v>
      </c>
      <c r="B7" s="332" t="str">
        <f>[1]DATOS!C65</f>
        <v>BIMESTRAL</v>
      </c>
      <c r="C7" s="332" t="str">
        <f>[1]DATOS!D65</f>
        <v>TRIMESTRAL</v>
      </c>
      <c r="D7" s="332" t="str">
        <f>[1]DATOS!E65</f>
        <v xml:space="preserve">SEMESTRAL </v>
      </c>
      <c r="E7" s="332" t="str">
        <f>[1]DATOS!F65</f>
        <v>ANUAL</v>
      </c>
      <c r="F7" s="331"/>
      <c r="G7" s="331"/>
    </row>
    <row r="8" spans="1:7" ht="15" customHeight="1" x14ac:dyDescent="0.2">
      <c r="A8" s="333"/>
      <c r="B8" s="334"/>
      <c r="C8" s="334"/>
      <c r="D8" s="334"/>
      <c r="E8" s="327" t="s">
        <v>225</v>
      </c>
      <c r="F8" s="331"/>
      <c r="G8" s="331"/>
    </row>
    <row r="9" spans="1:7" ht="15" customHeight="1" x14ac:dyDescent="0.2">
      <c r="A9" s="331"/>
      <c r="B9" s="331"/>
      <c r="C9" s="331"/>
      <c r="D9" s="331"/>
      <c r="E9" s="331"/>
      <c r="F9" s="331"/>
      <c r="G9" s="331"/>
    </row>
    <row r="10" spans="1:7" ht="24.75" customHeight="1" x14ac:dyDescent="0.2">
      <c r="A10" s="335" t="s">
        <v>209</v>
      </c>
      <c r="B10" s="335"/>
      <c r="C10" s="336" t="s">
        <v>419</v>
      </c>
      <c r="D10" s="337"/>
      <c r="E10" s="337"/>
    </row>
    <row r="11" spans="1:7" ht="15" customHeight="1" x14ac:dyDescent="0.2">
      <c r="A11" s="332" t="s">
        <v>210</v>
      </c>
      <c r="B11" s="332"/>
      <c r="C11" s="332"/>
      <c r="D11" s="332" t="s">
        <v>211</v>
      </c>
      <c r="E11" s="332"/>
      <c r="F11" s="338"/>
    </row>
    <row r="12" spans="1:7" ht="15" customHeight="1" x14ac:dyDescent="0.2">
      <c r="A12" s="339" t="s">
        <v>212</v>
      </c>
      <c r="B12" s="339" t="s">
        <v>213</v>
      </c>
      <c r="C12" s="339" t="s">
        <v>214</v>
      </c>
      <c r="D12" s="339" t="s">
        <v>212</v>
      </c>
      <c r="E12" s="339" t="s">
        <v>215</v>
      </c>
      <c r="F12" s="339" t="s">
        <v>216</v>
      </c>
      <c r="G12" s="331"/>
    </row>
    <row r="13" spans="1:7" ht="15" customHeight="1" x14ac:dyDescent="0.2">
      <c r="A13" s="339" t="str">
        <f>[1]DATOS!B71</f>
        <v>20__</v>
      </c>
      <c r="B13" s="339">
        <f>[1]DATOS!C71</f>
        <v>1</v>
      </c>
      <c r="C13" s="339">
        <f>[1]DATOS!D71</f>
        <v>1</v>
      </c>
      <c r="D13" s="339" t="str">
        <f>[1]DATOS!E71</f>
        <v>20__</v>
      </c>
      <c r="E13" s="339">
        <f>[1]DATOS!F71</f>
        <v>12</v>
      </c>
      <c r="F13" s="339">
        <f>[1]DATOS!G71</f>
        <v>31</v>
      </c>
      <c r="G13" s="331"/>
    </row>
    <row r="14" spans="1:7" ht="36.75" customHeight="1" x14ac:dyDescent="0.2">
      <c r="A14" s="425" t="str">
        <f>[1]DATOS!B73</f>
        <v>El presente informe se presenta en cumplimiento de lo dispuesto en la Resolución No. 3421 de 2014 "Por la cual se adopta el manual de contratación del Ministerio de Comercio, Industria y Turismo y se dictan otras disposiciones".</v>
      </c>
      <c r="B14" s="425"/>
      <c r="C14" s="425"/>
      <c r="D14" s="425"/>
      <c r="E14" s="425"/>
      <c r="F14" s="425"/>
      <c r="G14" s="425"/>
    </row>
    <row r="15" spans="1:7" ht="8.25" customHeight="1" x14ac:dyDescent="0.2">
      <c r="A15" s="416"/>
      <c r="B15" s="417"/>
      <c r="C15" s="417"/>
      <c r="D15" s="417"/>
      <c r="E15" s="417"/>
      <c r="F15" s="417"/>
      <c r="G15" s="418"/>
    </row>
    <row r="16" spans="1:7" ht="25.5" customHeight="1" x14ac:dyDescent="0.2">
      <c r="A16" s="407" t="s">
        <v>85</v>
      </c>
      <c r="B16" s="408"/>
      <c r="C16" s="408"/>
      <c r="D16" s="408"/>
      <c r="E16" s="408"/>
      <c r="F16" s="408"/>
      <c r="G16" s="409"/>
    </row>
    <row r="17" spans="1:7" ht="7.5" customHeight="1" x14ac:dyDescent="0.2">
      <c r="A17" s="387"/>
      <c r="B17" s="388"/>
      <c r="C17" s="388"/>
      <c r="D17" s="388"/>
      <c r="E17" s="388"/>
      <c r="F17" s="388"/>
      <c r="G17" s="389"/>
    </row>
    <row r="18" spans="1:7" ht="19.5" customHeight="1" x14ac:dyDescent="0.2">
      <c r="A18" s="378" t="str">
        <f>[1]DATOS!B7</f>
        <v>Número de contrato y fecha:</v>
      </c>
      <c r="B18" s="378"/>
      <c r="C18" s="378"/>
      <c r="D18" s="378"/>
      <c r="E18" s="378"/>
      <c r="F18" s="378"/>
      <c r="G18" s="378"/>
    </row>
    <row r="19" spans="1:7" ht="19.5" customHeight="1" x14ac:dyDescent="0.2">
      <c r="A19" s="378" t="s">
        <v>83</v>
      </c>
      <c r="B19" s="378"/>
      <c r="C19" s="378"/>
      <c r="D19" s="378"/>
      <c r="E19" s="378"/>
      <c r="F19" s="378"/>
      <c r="G19" s="378"/>
    </row>
    <row r="20" spans="1:7" ht="19.5" customHeight="1" x14ac:dyDescent="0.2">
      <c r="A20" s="378" t="str">
        <f>[1]DATOS!B9</f>
        <v>Fecha de suscripción:</v>
      </c>
      <c r="B20" s="378"/>
      <c r="C20" s="382"/>
      <c r="D20" s="382"/>
      <c r="E20" s="382"/>
      <c r="F20" s="382"/>
      <c r="G20" s="382"/>
    </row>
    <row r="21" spans="1:7" ht="19.5" customHeight="1" x14ac:dyDescent="0.2">
      <c r="A21" s="378" t="str">
        <f>[1]DATOS!B11</f>
        <v>Fecha Acta de inicio:</v>
      </c>
      <c r="B21" s="378"/>
      <c r="C21" s="382"/>
      <c r="D21" s="382"/>
      <c r="E21" s="382"/>
      <c r="F21" s="382"/>
      <c r="G21" s="382"/>
    </row>
    <row r="22" spans="1:7" ht="19.5" customHeight="1" x14ac:dyDescent="0.2">
      <c r="A22" s="378" t="str">
        <f>[1]DATOS!B15</f>
        <v>Monto de la inversión:</v>
      </c>
      <c r="B22" s="378"/>
      <c r="C22" s="424"/>
      <c r="D22" s="424"/>
      <c r="E22" s="424"/>
      <c r="F22" s="424"/>
      <c r="G22" s="424"/>
    </row>
    <row r="23" spans="1:7" ht="19.5" customHeight="1" x14ac:dyDescent="0.2">
      <c r="A23" s="378" t="str">
        <f>[1]DATOS!B25</f>
        <v>Cobertura del contrato:</v>
      </c>
      <c r="B23" s="378"/>
      <c r="C23" s="378"/>
      <c r="D23" s="378"/>
      <c r="E23" s="378"/>
      <c r="F23" s="378"/>
      <c r="G23" s="378"/>
    </row>
    <row r="24" spans="1:7" ht="19.5" customHeight="1" x14ac:dyDescent="0.2">
      <c r="A24" s="378" t="str">
        <f>[1]DATOS!B27</f>
        <v>Duración del contrato (años):</v>
      </c>
      <c r="B24" s="378"/>
      <c r="C24" s="386"/>
      <c r="D24" s="386"/>
      <c r="E24" s="386"/>
      <c r="F24" s="386"/>
      <c r="G24" s="386"/>
    </row>
    <row r="25" spans="1:7" ht="19.5" customHeight="1" x14ac:dyDescent="0.2">
      <c r="A25" s="378" t="str">
        <f>[1]DATOS!B29</f>
        <v>Fecha de terminación del contrato:</v>
      </c>
      <c r="B25" s="378"/>
      <c r="C25" s="382"/>
      <c r="D25" s="382"/>
      <c r="E25" s="382"/>
      <c r="F25" s="382"/>
      <c r="G25" s="382"/>
    </row>
    <row r="26" spans="1:7" ht="30.75" customHeight="1" x14ac:dyDescent="0.2">
      <c r="A26" s="378" t="str">
        <f>[1]DATOS!B33</f>
        <v>Otrosí No. __</v>
      </c>
      <c r="B26" s="378"/>
      <c r="C26" s="379"/>
      <c r="D26" s="380"/>
      <c r="E26" s="380"/>
      <c r="F26" s="380"/>
      <c r="G26" s="381"/>
    </row>
    <row r="27" spans="1:7" ht="7.5" customHeight="1" x14ac:dyDescent="0.2">
      <c r="A27" s="438"/>
      <c r="B27" s="439"/>
      <c r="C27" s="439"/>
      <c r="D27" s="439"/>
      <c r="E27" s="439"/>
      <c r="F27" s="439"/>
      <c r="G27" s="440"/>
    </row>
    <row r="28" spans="1:7" ht="21" customHeight="1" x14ac:dyDescent="0.2">
      <c r="A28" s="407" t="str">
        <f>[1]DATOS!A37</f>
        <v>2.    DATOS DE LA SOCIEDAD CONTRATISTA:</v>
      </c>
      <c r="B28" s="408"/>
      <c r="C28" s="408"/>
      <c r="D28" s="408"/>
      <c r="E28" s="408"/>
      <c r="F28" s="408"/>
      <c r="G28" s="409"/>
    </row>
    <row r="29" spans="1:7" ht="9.75" customHeight="1" x14ac:dyDescent="0.2">
      <c r="A29" s="387"/>
      <c r="B29" s="388"/>
      <c r="C29" s="388"/>
      <c r="D29" s="388"/>
      <c r="E29" s="388"/>
      <c r="F29" s="388"/>
      <c r="G29" s="389"/>
    </row>
    <row r="30" spans="1:7" s="341" customFormat="1" ht="20.25" customHeight="1" x14ac:dyDescent="0.25">
      <c r="A30" s="378" t="str">
        <f>[1]DATOS!B41</f>
        <v>Representante legal:</v>
      </c>
      <c r="B30" s="378"/>
      <c r="C30" s="378"/>
      <c r="D30" s="378"/>
      <c r="E30" s="378"/>
      <c r="F30" s="378"/>
      <c r="G30" s="378"/>
    </row>
    <row r="31" spans="1:7" s="341" customFormat="1" ht="20.25" customHeight="1" x14ac:dyDescent="0.25">
      <c r="A31" s="378" t="str">
        <f>[1]DATOS!B43</f>
        <v>NIT:</v>
      </c>
      <c r="B31" s="378"/>
      <c r="C31" s="378"/>
      <c r="D31" s="378"/>
      <c r="E31" s="378"/>
      <c r="F31" s="378"/>
      <c r="G31" s="378"/>
    </row>
    <row r="32" spans="1:7" s="341" customFormat="1" ht="20.25" customHeight="1" x14ac:dyDescent="0.25">
      <c r="A32" s="378" t="str">
        <f>[1]DATOS!B45</f>
        <v>Tipo de empresa:</v>
      </c>
      <c r="B32" s="378"/>
      <c r="C32" s="378"/>
      <c r="D32" s="378"/>
      <c r="E32" s="378"/>
      <c r="F32" s="378"/>
      <c r="G32" s="378"/>
    </row>
    <row r="33" spans="1:7" s="341" customFormat="1" ht="20.25" customHeight="1" x14ac:dyDescent="0.25">
      <c r="A33" s="378" t="str">
        <f>[1]DATOS!B47</f>
        <v>Domicilio:</v>
      </c>
      <c r="B33" s="378"/>
      <c r="C33" s="378"/>
      <c r="D33" s="378"/>
      <c r="E33" s="378"/>
      <c r="F33" s="378"/>
      <c r="G33" s="378"/>
    </row>
    <row r="34" spans="1:7" s="341" customFormat="1" ht="20.25" customHeight="1" x14ac:dyDescent="0.25">
      <c r="A34" s="378" t="str">
        <f>[1]DATOS!B49</f>
        <v>Departamento:</v>
      </c>
      <c r="B34" s="378"/>
      <c r="C34" s="378"/>
      <c r="D34" s="378"/>
      <c r="E34" s="378"/>
      <c r="F34" s="378"/>
      <c r="G34" s="378"/>
    </row>
    <row r="35" spans="1:7" s="341" customFormat="1" ht="20.25" customHeight="1" x14ac:dyDescent="0.25">
      <c r="A35" s="378" t="str">
        <f>[1]DATOS!B51</f>
        <v>Municipio:</v>
      </c>
      <c r="B35" s="378"/>
      <c r="C35" s="378"/>
      <c r="D35" s="378"/>
      <c r="E35" s="378"/>
      <c r="F35" s="378"/>
      <c r="G35" s="378"/>
    </row>
    <row r="36" spans="1:7" s="341" customFormat="1" ht="20.25" customHeight="1" x14ac:dyDescent="0.25">
      <c r="A36" s="378" t="str">
        <f>[1]DATOS!B53</f>
        <v>Teléfono:</v>
      </c>
      <c r="B36" s="378"/>
      <c r="C36" s="378"/>
      <c r="D36" s="378"/>
      <c r="E36" s="378"/>
      <c r="F36" s="378"/>
      <c r="G36" s="378"/>
    </row>
    <row r="37" spans="1:7" s="341" customFormat="1" ht="20.25" customHeight="1" x14ac:dyDescent="0.25">
      <c r="A37" s="378" t="str">
        <f>[1]DATOS!B55</f>
        <v>e-mail:</v>
      </c>
      <c r="B37" s="378"/>
      <c r="C37" s="378"/>
      <c r="D37" s="378"/>
      <c r="E37" s="378"/>
      <c r="F37" s="378"/>
      <c r="G37" s="378"/>
    </row>
    <row r="38" spans="1:7" s="341" customFormat="1" ht="20.25" customHeight="1" x14ac:dyDescent="0.25">
      <c r="A38" s="372" t="str">
        <f>[1]DATOS!B57</f>
        <v>Código CIIU:</v>
      </c>
      <c r="B38" s="374"/>
      <c r="C38" s="415" t="str">
        <f>[1]DATOS!C57</f>
        <v>Actividad No.:</v>
      </c>
      <c r="D38" s="415"/>
      <c r="E38" s="415"/>
      <c r="F38" s="379" t="str">
        <f>[1]DATOS!D57</f>
        <v>CIIU -</v>
      </c>
      <c r="G38" s="381"/>
    </row>
    <row r="39" spans="1:7" s="341" customFormat="1" ht="20.25" customHeight="1" x14ac:dyDescent="0.25">
      <c r="A39" s="375"/>
      <c r="B39" s="377"/>
      <c r="C39" s="415" t="str">
        <f>[1]DATOS!C58</f>
        <v>Descripción de la actividad:</v>
      </c>
      <c r="D39" s="415"/>
      <c r="E39" s="415"/>
      <c r="F39" s="379"/>
      <c r="G39" s="381"/>
    </row>
    <row r="40" spans="1:7" s="341" customFormat="1" ht="20.25" customHeight="1" x14ac:dyDescent="0.25">
      <c r="A40" s="378" t="str">
        <f>[1]DATOS!B13</f>
        <v>Localización del proyecto:</v>
      </c>
      <c r="B40" s="378"/>
      <c r="C40" s="378"/>
      <c r="D40" s="378"/>
      <c r="E40" s="378"/>
      <c r="F40" s="378"/>
      <c r="G40" s="378"/>
    </row>
    <row r="41" spans="1:7" s="341" customFormat="1" ht="20.25" customHeight="1" x14ac:dyDescent="0.25">
      <c r="A41" s="378" t="str">
        <f>[1]DATOS!B17</f>
        <v>Ministerio del Ramo:</v>
      </c>
      <c r="B41" s="378"/>
      <c r="C41" s="378" t="str">
        <f>[1]DATOS!C17</f>
        <v>Ministerio de Comercio, Industria y Turismo</v>
      </c>
      <c r="D41" s="378"/>
      <c r="E41" s="378"/>
      <c r="F41" s="378"/>
      <c r="G41" s="378"/>
    </row>
    <row r="42" spans="1:7" s="341" customFormat="1" ht="20.25" customHeight="1" x14ac:dyDescent="0.25">
      <c r="A42" s="372" t="str">
        <f>[1]DATOS!B19</f>
        <v>Régimen Franco:</v>
      </c>
      <c r="B42" s="374"/>
      <c r="C42" s="415" t="str">
        <f>[1]DATOS!C19</f>
        <v>SI / NO:</v>
      </c>
      <c r="D42" s="415"/>
      <c r="E42" s="380"/>
      <c r="F42" s="380"/>
      <c r="G42" s="381"/>
    </row>
    <row r="43" spans="1:7" s="341" customFormat="1" ht="20.25" customHeight="1" x14ac:dyDescent="0.25">
      <c r="A43" s="375"/>
      <c r="B43" s="377"/>
      <c r="C43" s="415" t="str">
        <f>[1]DATOS!C20</f>
        <v>Tipo de usuario:</v>
      </c>
      <c r="D43" s="415"/>
      <c r="E43" s="380"/>
      <c r="F43" s="380"/>
      <c r="G43" s="381"/>
    </row>
    <row r="44" spans="1:7" s="341" customFormat="1" ht="20.25" customHeight="1" x14ac:dyDescent="0.25">
      <c r="A44" s="385" t="str">
        <f>[1]DATOS!B22</f>
        <v>Composición de la inversión:</v>
      </c>
      <c r="B44" s="385"/>
      <c r="C44" s="384" t="str">
        <f>[1]DATOS!C22</f>
        <v>Nacional (%):</v>
      </c>
      <c r="D44" s="384"/>
      <c r="E44" s="383">
        <f>[1]DATOS!D22</f>
        <v>0</v>
      </c>
      <c r="F44" s="378"/>
      <c r="G44" s="378"/>
    </row>
    <row r="45" spans="1:7" s="341" customFormat="1" ht="20.25" customHeight="1" x14ac:dyDescent="0.25">
      <c r="A45" s="385"/>
      <c r="B45" s="385"/>
      <c r="C45" s="384" t="str">
        <f>[1]DATOS!C23</f>
        <v>Extranjera (%):</v>
      </c>
      <c r="D45" s="384"/>
      <c r="E45" s="383">
        <f>[1]DATOS!D23</f>
        <v>0</v>
      </c>
      <c r="F45" s="378"/>
      <c r="G45" s="378"/>
    </row>
    <row r="46" spans="1:7" ht="15" customHeight="1" x14ac:dyDescent="0.2">
      <c r="A46" s="423" t="str">
        <f>[1]DATOS!A60</f>
        <v>3.    DATOS DEL INFORME ANUAL DE AUDITORÍA REMITIDO POR LA EMPRESA</v>
      </c>
      <c r="B46" s="423"/>
      <c r="C46" s="423"/>
      <c r="D46" s="423"/>
      <c r="E46" s="423"/>
      <c r="F46" s="423"/>
      <c r="G46" s="423"/>
    </row>
    <row r="47" spans="1:7" ht="15" customHeight="1" x14ac:dyDescent="0.2">
      <c r="A47" s="378" t="str">
        <f>[1]DATOS!B75</f>
        <v>Fecha de radicado:</v>
      </c>
      <c r="B47" s="378"/>
      <c r="C47" s="422"/>
      <c r="D47" s="422"/>
      <c r="E47" s="422"/>
      <c r="F47" s="422"/>
      <c r="G47" s="422"/>
    </row>
    <row r="48" spans="1:7" ht="15" customHeight="1" x14ac:dyDescent="0.2">
      <c r="A48" s="378" t="str">
        <f>[1]DATOS!B77</f>
        <v>Periodo informe DESDE (Fecha):</v>
      </c>
      <c r="B48" s="378"/>
      <c r="C48" s="422"/>
      <c r="D48" s="422"/>
      <c r="E48" s="422"/>
      <c r="F48" s="422"/>
      <c r="G48" s="422"/>
    </row>
    <row r="49" spans="1:7" ht="15" customHeight="1" x14ac:dyDescent="0.2">
      <c r="A49" s="378" t="str">
        <f>[1]DATOS!B79</f>
        <v>Periodo informe HASTA (Fecha):</v>
      </c>
      <c r="B49" s="378"/>
      <c r="C49" s="422"/>
      <c r="D49" s="422"/>
      <c r="E49" s="422"/>
      <c r="F49" s="422"/>
      <c r="G49" s="422"/>
    </row>
    <row r="50" spans="1:7" ht="15" customHeight="1" x14ac:dyDescent="0.2">
      <c r="A50" s="378" t="str">
        <f>[1]DATOS!B81</f>
        <v>No. de informe:</v>
      </c>
      <c r="B50" s="378"/>
      <c r="C50" s="378"/>
      <c r="D50" s="378"/>
      <c r="E50" s="378"/>
      <c r="F50" s="378"/>
      <c r="G50" s="378"/>
    </row>
    <row r="51" spans="1:7" ht="15" customHeight="1" x14ac:dyDescent="0.2">
      <c r="A51" s="378" t="str">
        <f>[1]DATOS!B83</f>
        <v>Folios:</v>
      </c>
      <c r="B51" s="378"/>
      <c r="C51" s="378"/>
      <c r="D51" s="378"/>
      <c r="E51" s="378"/>
      <c r="F51" s="378"/>
      <c r="G51" s="378"/>
    </row>
    <row r="52" spans="1:7" ht="15" customHeight="1" x14ac:dyDescent="0.2">
      <c r="A52" s="378" t="str">
        <f>[1]DATOS!B85</f>
        <v>Firma auditora:</v>
      </c>
      <c r="B52" s="378"/>
      <c r="C52" s="378"/>
      <c r="D52" s="378"/>
      <c r="E52" s="378"/>
      <c r="F52" s="378"/>
      <c r="G52" s="378"/>
    </row>
    <row r="53" spans="1:7" ht="10.5" customHeight="1" x14ac:dyDescent="0.2">
      <c r="A53" s="343"/>
      <c r="B53" s="343"/>
      <c r="C53" s="343"/>
      <c r="D53" s="343"/>
      <c r="E53" s="343"/>
      <c r="F53" s="343"/>
      <c r="G53" s="343"/>
    </row>
    <row r="54" spans="1:7" ht="18" customHeight="1" x14ac:dyDescent="0.2">
      <c r="A54" s="407" t="str">
        <f>[1]DATOS!A90</f>
        <v>4.        OBJETO DEL CONTRATO</v>
      </c>
      <c r="B54" s="408"/>
      <c r="C54" s="408"/>
      <c r="D54" s="408"/>
      <c r="E54" s="408"/>
      <c r="F54" s="408"/>
      <c r="G54" s="409"/>
    </row>
    <row r="55" spans="1:7" ht="6" customHeight="1" x14ac:dyDescent="0.2">
      <c r="A55" s="344"/>
      <c r="B55" s="344"/>
      <c r="C55" s="344"/>
      <c r="D55" s="344"/>
      <c r="E55" s="344"/>
      <c r="F55" s="344"/>
      <c r="G55" s="344"/>
    </row>
    <row r="56" spans="1:7" ht="32.25" customHeight="1" x14ac:dyDescent="0.2">
      <c r="A56" s="340" t="str">
        <f>[1]DATOS!D93</f>
        <v>Descripción</v>
      </c>
      <c r="B56" s="379"/>
      <c r="C56" s="380"/>
      <c r="D56" s="380"/>
      <c r="E56" s="380"/>
      <c r="F56" s="380"/>
      <c r="G56" s="381"/>
    </row>
    <row r="57" spans="1:7" ht="30" customHeight="1" x14ac:dyDescent="0.2">
      <c r="A57" s="392" t="str">
        <f>[1]DATOS!S93</f>
        <v>DESCRIPCIÓN CUMPLIMIENTO 20__</v>
      </c>
      <c r="B57" s="372"/>
      <c r="C57" s="373"/>
      <c r="D57" s="373"/>
      <c r="E57" s="373"/>
      <c r="F57" s="373"/>
      <c r="G57" s="374"/>
    </row>
    <row r="58" spans="1:7" ht="30" customHeight="1" x14ac:dyDescent="0.2">
      <c r="A58" s="393"/>
      <c r="B58" s="375"/>
      <c r="C58" s="376"/>
      <c r="D58" s="376"/>
      <c r="E58" s="376"/>
      <c r="F58" s="376"/>
      <c r="G58" s="377"/>
    </row>
    <row r="59" spans="1:7" ht="29.25" customHeight="1" x14ac:dyDescent="0.2">
      <c r="A59" s="340" t="str">
        <f>[1]DATOS!T93</f>
        <v>OBSERVACIONES DE LA SUPERVISIÓN 20__</v>
      </c>
      <c r="B59" s="378"/>
      <c r="C59" s="378"/>
      <c r="D59" s="378"/>
      <c r="E59" s="378"/>
      <c r="F59" s="378"/>
      <c r="G59" s="378"/>
    </row>
    <row r="60" spans="1:7" ht="48" customHeight="1" x14ac:dyDescent="0.2">
      <c r="A60" s="340" t="str">
        <f>[1]DATOS!U93</f>
        <v>ACCIONES Y/O RECOMENDACIONES  SUPERVISIÓN 20__</v>
      </c>
      <c r="B60" s="378"/>
      <c r="C60" s="378"/>
      <c r="D60" s="378"/>
      <c r="E60" s="378"/>
      <c r="F60" s="378"/>
      <c r="G60" s="378"/>
    </row>
    <row r="61" spans="1:7" ht="6.75" customHeight="1" x14ac:dyDescent="0.2">
      <c r="A61" s="416"/>
      <c r="B61" s="417"/>
      <c r="C61" s="417"/>
      <c r="D61" s="417"/>
      <c r="E61" s="417"/>
      <c r="F61" s="417"/>
      <c r="G61" s="418"/>
    </row>
    <row r="62" spans="1:7" ht="23.25" customHeight="1" x14ac:dyDescent="0.2">
      <c r="A62" s="407" t="str">
        <f>[1]DATOS!A98</f>
        <v>OBLIGACIONES DEL INVERSIONISTA</v>
      </c>
      <c r="B62" s="408"/>
      <c r="C62" s="408"/>
      <c r="D62" s="408"/>
      <c r="E62" s="408"/>
      <c r="F62" s="408"/>
      <c r="G62" s="409"/>
    </row>
    <row r="63" spans="1:7" ht="4.5" customHeight="1" x14ac:dyDescent="0.2">
      <c r="A63" s="419"/>
      <c r="B63" s="420"/>
      <c r="C63" s="420"/>
      <c r="D63" s="420"/>
      <c r="E63" s="420"/>
      <c r="F63" s="420"/>
      <c r="G63" s="421"/>
    </row>
    <row r="64" spans="1:7" ht="14.25" customHeight="1" x14ac:dyDescent="0.2">
      <c r="A64" s="407" t="str">
        <f>[1]DATOS!A100</f>
        <v>5.    INVERSIÓN</v>
      </c>
      <c r="B64" s="408"/>
      <c r="C64" s="408"/>
      <c r="D64" s="408"/>
      <c r="E64" s="408"/>
      <c r="F64" s="408"/>
      <c r="G64" s="409"/>
    </row>
    <row r="65" spans="1:7" ht="8.25" customHeight="1" x14ac:dyDescent="0.2">
      <c r="A65" s="387"/>
      <c r="B65" s="388"/>
      <c r="C65" s="388"/>
      <c r="D65" s="388"/>
      <c r="E65" s="388"/>
      <c r="F65" s="388"/>
      <c r="G65" s="389"/>
    </row>
    <row r="66" spans="1:7" ht="36" customHeight="1" x14ac:dyDescent="0.2">
      <c r="A66" s="340" t="str">
        <f>[1]DATOS!B104</f>
        <v>CLÁUSULA SEGUNDA
(Modificada por…)</v>
      </c>
      <c r="B66" s="379"/>
      <c r="C66" s="380"/>
      <c r="D66" s="380"/>
      <c r="E66" s="380"/>
      <c r="F66" s="380"/>
      <c r="G66" s="381"/>
    </row>
    <row r="67" spans="1:7" ht="21" customHeight="1" x14ac:dyDescent="0.2">
      <c r="A67" s="392" t="str">
        <f>[1]DATOS!B105</f>
        <v>CLÁUSULA TERCERA
(Modificada por...)</v>
      </c>
      <c r="B67" s="372"/>
      <c r="C67" s="373"/>
      <c r="D67" s="373"/>
      <c r="E67" s="373"/>
      <c r="F67" s="373"/>
      <c r="G67" s="374"/>
    </row>
    <row r="68" spans="1:7" ht="21" customHeight="1" x14ac:dyDescent="0.2">
      <c r="A68" s="393"/>
      <c r="B68" s="375"/>
      <c r="C68" s="376"/>
      <c r="D68" s="376"/>
      <c r="E68" s="376"/>
      <c r="F68" s="376"/>
      <c r="G68" s="377"/>
    </row>
    <row r="69" spans="1:7" ht="31.5" customHeight="1" x14ac:dyDescent="0.2">
      <c r="A69" s="340" t="str">
        <f>[1]DATOS!B107</f>
        <v>CLÁUSULA SEXTA 
(Numeral 1)</v>
      </c>
      <c r="B69" s="378"/>
      <c r="C69" s="378"/>
      <c r="D69" s="378"/>
      <c r="E69" s="378"/>
      <c r="F69" s="378"/>
      <c r="G69" s="378"/>
    </row>
    <row r="70" spans="1:7" ht="26.25" customHeight="1" x14ac:dyDescent="0.2">
      <c r="A70" s="392" t="str">
        <f>[1]DATOS!I103</f>
        <v>INFORMACIÓN REPORTADA POR LA SOCIEDAD 20__</v>
      </c>
      <c r="B70" s="390"/>
      <c r="C70" s="373"/>
      <c r="D70" s="373"/>
      <c r="E70" s="373"/>
      <c r="F70" s="373"/>
      <c r="G70" s="373"/>
    </row>
    <row r="71" spans="1:7" ht="26.25" customHeight="1" x14ac:dyDescent="0.2">
      <c r="A71" s="393"/>
      <c r="B71" s="375"/>
      <c r="C71" s="376"/>
      <c r="D71" s="376"/>
      <c r="E71" s="376"/>
      <c r="F71" s="376"/>
      <c r="G71" s="376"/>
    </row>
    <row r="72" spans="1:7" ht="21" customHeight="1" x14ac:dyDescent="0.2">
      <c r="A72" s="392" t="str">
        <f>[1]DATOS!J103</f>
        <v>OBSERVACIONES DE LA SUPERVISIÓN 20__</v>
      </c>
      <c r="B72" s="427"/>
      <c r="C72" s="428"/>
      <c r="D72" s="428"/>
      <c r="E72" s="428"/>
      <c r="F72" s="428"/>
      <c r="G72" s="428"/>
    </row>
    <row r="73" spans="1:7" ht="21" customHeight="1" x14ac:dyDescent="0.2">
      <c r="A73" s="393"/>
      <c r="B73" s="429"/>
      <c r="C73" s="430"/>
      <c r="D73" s="430"/>
      <c r="E73" s="430"/>
      <c r="F73" s="430"/>
      <c r="G73" s="430"/>
    </row>
    <row r="74" spans="1:7" ht="48" customHeight="1" x14ac:dyDescent="0.2">
      <c r="A74" s="340" t="str">
        <f>[1]DATOS!K103</f>
        <v>ACCIONES Y/O RECOMENDACIONES  SUPERVISIÓN 20__</v>
      </c>
      <c r="B74" s="378"/>
      <c r="C74" s="378"/>
      <c r="D74" s="378"/>
      <c r="E74" s="378"/>
      <c r="F74" s="378"/>
      <c r="G74" s="378"/>
    </row>
    <row r="75" spans="1:7" ht="6.75" customHeight="1" x14ac:dyDescent="0.2">
      <c r="A75" s="346"/>
      <c r="B75" s="346"/>
      <c r="C75" s="346"/>
      <c r="D75" s="346"/>
      <c r="E75" s="346"/>
      <c r="F75" s="346"/>
      <c r="G75" s="346"/>
    </row>
    <row r="76" spans="1:7" ht="18" customHeight="1" x14ac:dyDescent="0.2">
      <c r="A76" s="410" t="str">
        <f>[1]DATOS!A122</f>
        <v>DEMÁS OBLIGACIONES DEL INVERSIONISTA</v>
      </c>
      <c r="B76" s="405"/>
      <c r="C76" s="405"/>
      <c r="D76" s="405"/>
      <c r="E76" s="405"/>
      <c r="F76" s="405"/>
      <c r="G76" s="411"/>
    </row>
    <row r="77" spans="1:7" ht="5.25" customHeight="1" x14ac:dyDescent="0.2">
      <c r="A77" s="347"/>
      <c r="B77" s="347"/>
      <c r="C77" s="347"/>
      <c r="D77" s="347"/>
      <c r="E77" s="347"/>
      <c r="F77" s="347"/>
      <c r="G77" s="347"/>
    </row>
    <row r="78" spans="1:7" ht="16.5" customHeight="1" x14ac:dyDescent="0.2">
      <c r="A78" s="404" t="str">
        <f>[1]DATOS!A124</f>
        <v>6.    GENERACIÓN DE EMPLEO</v>
      </c>
      <c r="B78" s="405"/>
      <c r="C78" s="405"/>
      <c r="D78" s="405"/>
      <c r="E78" s="405"/>
      <c r="F78" s="405"/>
      <c r="G78" s="406"/>
    </row>
    <row r="79" spans="1:7" ht="5.25" customHeight="1" x14ac:dyDescent="0.2">
      <c r="A79" s="348"/>
      <c r="B79" s="348"/>
      <c r="C79" s="348"/>
      <c r="D79" s="348"/>
      <c r="E79" s="348"/>
      <c r="F79" s="348"/>
      <c r="G79" s="348"/>
    </row>
    <row r="80" spans="1:7" ht="19.5" customHeight="1" x14ac:dyDescent="0.2">
      <c r="A80" s="392" t="str">
        <f>[1]DATOS!B183</f>
        <v>CLÁUSULA SEXTA 
(Numeral 3)</v>
      </c>
      <c r="B80" s="390"/>
      <c r="C80" s="373"/>
      <c r="D80" s="373"/>
      <c r="E80" s="373"/>
      <c r="F80" s="373"/>
      <c r="G80" s="374"/>
    </row>
    <row r="81" spans="1:7" ht="19.5" customHeight="1" x14ac:dyDescent="0.2">
      <c r="A81" s="393"/>
      <c r="B81" s="375"/>
      <c r="C81" s="376"/>
      <c r="D81" s="376"/>
      <c r="E81" s="376"/>
      <c r="F81" s="376"/>
      <c r="G81" s="377"/>
    </row>
    <row r="82" spans="1:7" ht="18" customHeight="1" x14ac:dyDescent="0.2">
      <c r="A82" s="392" t="str">
        <f>[1]DATOS!I127</f>
        <v>INFORMACIÓN REPORTADA POR LA SOCIEDAD 20__</v>
      </c>
      <c r="B82" s="390"/>
      <c r="C82" s="396"/>
      <c r="D82" s="396"/>
      <c r="E82" s="396"/>
      <c r="F82" s="396"/>
      <c r="G82" s="397"/>
    </row>
    <row r="83" spans="1:7" ht="18" customHeight="1" x14ac:dyDescent="0.2">
      <c r="A83" s="395"/>
      <c r="B83" s="398"/>
      <c r="C83" s="399"/>
      <c r="D83" s="399"/>
      <c r="E83" s="399"/>
      <c r="F83" s="399"/>
      <c r="G83" s="400"/>
    </row>
    <row r="84" spans="1:7" ht="18" customHeight="1" x14ac:dyDescent="0.2">
      <c r="A84" s="393"/>
      <c r="B84" s="375"/>
      <c r="C84" s="376"/>
      <c r="D84" s="376"/>
      <c r="E84" s="376"/>
      <c r="F84" s="376"/>
      <c r="G84" s="377"/>
    </row>
    <row r="85" spans="1:7" ht="36" customHeight="1" x14ac:dyDescent="0.2">
      <c r="A85" s="340" t="str">
        <f>[1]DATOS!J127</f>
        <v>OBSERVACIONES DE LA SUPERVISIÓN 20__</v>
      </c>
      <c r="B85" s="378"/>
      <c r="C85" s="378"/>
      <c r="D85" s="378"/>
      <c r="E85" s="378"/>
      <c r="F85" s="378"/>
      <c r="G85" s="378"/>
    </row>
    <row r="86" spans="1:7" ht="42.75" customHeight="1" x14ac:dyDescent="0.2">
      <c r="A86" s="340" t="str">
        <f>[1]DATOS!K127</f>
        <v>ACCIONES Y/O RECOMENDACIONES  SUPERVISIÓN 20__</v>
      </c>
      <c r="B86" s="378"/>
      <c r="C86" s="378"/>
      <c r="D86" s="378"/>
      <c r="E86" s="378"/>
      <c r="F86" s="378"/>
      <c r="G86" s="378"/>
    </row>
    <row r="87" spans="1:7" ht="9" customHeight="1" x14ac:dyDescent="0.2">
      <c r="A87" s="437"/>
      <c r="B87" s="437"/>
      <c r="C87" s="437"/>
      <c r="D87" s="437"/>
      <c r="E87" s="437"/>
      <c r="F87" s="437"/>
      <c r="G87" s="437"/>
    </row>
    <row r="88" spans="1:7" ht="19.5" customHeight="1" x14ac:dyDescent="0.2">
      <c r="A88" s="394" t="str">
        <f>[1]DATOS!A144</f>
        <v>DEMÁS OBLIGACIONES DEL INVERSIONISTA  (Cont.)</v>
      </c>
      <c r="B88" s="394"/>
      <c r="C88" s="394"/>
      <c r="D88" s="394"/>
      <c r="E88" s="394"/>
      <c r="F88" s="394"/>
      <c r="G88" s="394"/>
    </row>
    <row r="89" spans="1:7" ht="8.25" hidden="1" customHeight="1" x14ac:dyDescent="0.2">
      <c r="A89" s="412"/>
      <c r="B89" s="413"/>
      <c r="C89" s="413"/>
      <c r="D89" s="413"/>
      <c r="E89" s="413"/>
      <c r="F89" s="413"/>
      <c r="G89" s="414"/>
    </row>
    <row r="90" spans="1:7" ht="23.25" hidden="1" customHeight="1" x14ac:dyDescent="0.2">
      <c r="A90" s="410" t="str">
        <f>[1]DATOS!A179</f>
        <v>7.        INCREMENTO DE EXPORTACIONES     (NUMERAL OCULTO !!!!)</v>
      </c>
      <c r="B90" s="405"/>
      <c r="C90" s="405"/>
      <c r="D90" s="405"/>
      <c r="E90" s="405"/>
      <c r="F90" s="405"/>
      <c r="G90" s="411"/>
    </row>
    <row r="91" spans="1:7" ht="9" hidden="1" customHeight="1" x14ac:dyDescent="0.2">
      <c r="A91" s="387"/>
      <c r="B91" s="388"/>
      <c r="C91" s="388"/>
      <c r="D91" s="388"/>
      <c r="E91" s="388"/>
      <c r="F91" s="388"/>
      <c r="G91" s="389"/>
    </row>
    <row r="92" spans="1:7" ht="38.25" hidden="1" customHeight="1" x14ac:dyDescent="0.2">
      <c r="A92" s="340" t="str">
        <f>[1]DATOS!B183</f>
        <v>CLÁUSULA SEXTA 
(Numeral 3)</v>
      </c>
      <c r="B92" s="379" t="str">
        <f>[1]DATOS!C183</f>
        <v>-3. Generar alrededor de 53 nuevos empleos directos durante el término de duración del contrato y divisas por concepto de exportaciones en cuantía aproximada de US$ 66.000.000 durante el término de vigencia del contrato.</v>
      </c>
      <c r="C92" s="380"/>
      <c r="D92" s="380"/>
      <c r="E92" s="380"/>
      <c r="F92" s="380"/>
      <c r="G92" s="381"/>
    </row>
    <row r="93" spans="1:7" ht="75" hidden="1" customHeight="1" x14ac:dyDescent="0.2">
      <c r="A93" s="392" t="str">
        <f>[1]DATOS!D182</f>
        <v>INFORMACIÓN REPORTADA POR LA SOCIEDAD</v>
      </c>
      <c r="B93" s="372" t="str">
        <f>[1]DATOS!D183</f>
        <v>–. El revisor fiscal de la sociedad a lo largo de sus informes de auditoría indicó en primer lugar que durante los año 2009 y 2010 la empresa se encontraba en ensayos y pyestas en marcha. Así mismo indicó que:
1. Durante el año 2009, la empresa realizó exportaciones por USD$$33.220,20 (Fl.234);
2. Durante el año 2010, la empresa realizó exportaciones por USD$1'046.493 (Fl.376);
3. Durante el año 2011, la empresa realizó exportaciones por USD&amp;912.447,87 (Fl.413);
Nota del Auditor: "Durante los años 2009 y 2010 la empresa se encontraba en ensayos y puesta en marcha. El periodo improductivo terminó el agosto 31 de 2011, iniciando su etapa productiva.
4. Durante el año 2012, la empresa realizó exportaciones por USD$1'519.693,50 (Fl.436).
De acuerdo con la información reportada por la empresa, hasta el año 2012 se han realizado exportaciones por valor de USD$3’511.854,57.</v>
      </c>
      <c r="C93" s="373"/>
      <c r="D93" s="373"/>
      <c r="E93" s="373"/>
      <c r="F93" s="373"/>
      <c r="G93" s="374"/>
    </row>
    <row r="94" spans="1:7" ht="93.75" hidden="1" customHeight="1" x14ac:dyDescent="0.2">
      <c r="A94" s="393"/>
      <c r="B94" s="375"/>
      <c r="C94" s="376"/>
      <c r="D94" s="376"/>
      <c r="E94" s="376"/>
      <c r="F94" s="376"/>
      <c r="G94" s="377"/>
    </row>
    <row r="95" spans="1:7" ht="346.5" hidden="1" customHeight="1" x14ac:dyDescent="0.2">
      <c r="A95" s="340" t="str">
        <f>[1]DATOS!E182</f>
        <v>OBSERVACIONES DE LA SUPERVISIÓN 2012</v>
      </c>
      <c r="B95" s="391" t="str">
        <f>[1]DATOS!E183</f>
        <v>De conformidad con la información reportada tanto por la empresa como por el Revisor Fiscal, quien tiene a cargo los Informes de Auditoría y la correspondiente "Certificación" de las obligaciones contractuales, se elaboró el siguiente cuadro referido a la generación de divisas por concepto de exportaciones de que trata el númeral 3 de la cláusula sexta del contrato:
Al respecto, si bien el contrato no presenta un cronograma exacto para la generación de divisas, se observa que pasado el periodo improductivo los valores reportados a la fecha son muy bajos. 
Al  respecto si se tomara una cifra anual de exportaciones de USD$2'000.000, la cual es superior a cualquiera de las cifras reportadas a la fecha, al cabo de la vigencia del contrato, la empresa generaría aproximadamente USD$27'511.854, con lo cual no cumpliría el monto pactado de USD$66'000.000.
Por lo anterior, se hace necesario solicitar concepto al inversionista con el objeto de que presente sus proyecciones de exportación futuras, y a la vez indique la propensión al riesgo de incumplimiento, con lo cual se tendría un panorama real frente al eventual riesgo de incumplimiento.</v>
      </c>
      <c r="C95" s="380"/>
      <c r="D95" s="380"/>
      <c r="E95" s="380"/>
      <c r="F95" s="380"/>
      <c r="G95" s="381"/>
    </row>
    <row r="96" spans="1:7" ht="59.25" hidden="1" customHeight="1" x14ac:dyDescent="0.2">
      <c r="A96" s="345" t="str">
        <f>[1]DATOS!F182</f>
        <v>ACCIONES Y/O RECOMENDACIONES DE LA SUPERVISIÓN 2012</v>
      </c>
      <c r="B96" s="390" t="str">
        <f>[1]DATOS!F183</f>
        <v>Por la razones expuestas en las observaciones se hace necesario solicitar a la empresa las proyecciones futuras frete al cumplimiento de la obligación de generación de divisas con ocasión de exportaciones, con la consecuente descripción y propensión al riesgo de incumplimiento, de forma que se se establezca un panorama real frente a esta eventualidad.</v>
      </c>
      <c r="C96" s="373"/>
      <c r="D96" s="373"/>
      <c r="E96" s="373"/>
      <c r="F96" s="373"/>
      <c r="G96" s="374"/>
    </row>
    <row r="97" spans="1:7" x14ac:dyDescent="0.2">
      <c r="A97" s="342"/>
      <c r="B97" s="349"/>
      <c r="C97" s="342"/>
      <c r="D97" s="342"/>
      <c r="E97" s="342"/>
      <c r="F97" s="342"/>
      <c r="G97" s="342"/>
    </row>
    <row r="98" spans="1:7" x14ac:dyDescent="0.2">
      <c r="A98" s="342"/>
      <c r="B98" s="349"/>
      <c r="C98" s="342"/>
      <c r="D98" s="342"/>
      <c r="E98" s="342"/>
      <c r="F98" s="342"/>
      <c r="G98" s="342"/>
    </row>
    <row r="99" spans="1:7" ht="21.75" customHeight="1" x14ac:dyDescent="0.2">
      <c r="A99" s="394" t="str">
        <f>+[1]DATOS!A199</f>
        <v>7.     CUMPLIMIENTO DE LAS DISPOSICIONES LEGALES QUE REGULAN LA ACTIVIDAD A LA QUE SE REFIERE LA INVERSIÓN</v>
      </c>
      <c r="B99" s="394"/>
      <c r="C99" s="394"/>
      <c r="D99" s="394"/>
      <c r="E99" s="394"/>
      <c r="F99" s="394"/>
      <c r="G99" s="394"/>
    </row>
    <row r="100" spans="1:7" ht="5.25" customHeight="1" x14ac:dyDescent="0.2">
      <c r="A100" s="350"/>
      <c r="B100" s="350"/>
      <c r="C100" s="350"/>
      <c r="D100" s="350"/>
      <c r="E100" s="350"/>
      <c r="F100" s="350"/>
      <c r="G100" s="350"/>
    </row>
    <row r="101" spans="1:7" ht="42.75" customHeight="1" x14ac:dyDescent="0.2">
      <c r="A101" s="340" t="str">
        <f>+[1]DATOS!B203</f>
        <v>CLÁUSULA SEXTA 
(Numeral 4)</v>
      </c>
      <c r="B101" s="378"/>
      <c r="C101" s="378"/>
      <c r="D101" s="378"/>
      <c r="E101" s="378"/>
      <c r="F101" s="378"/>
      <c r="G101" s="378"/>
    </row>
    <row r="102" spans="1:7" ht="32.25" customHeight="1" x14ac:dyDescent="0.2">
      <c r="A102" s="392" t="str">
        <f>[1]DATOS!I202</f>
        <v>INFORMACIÓN REPORTADA POR LA SOCIEDAD 20__</v>
      </c>
      <c r="B102" s="372"/>
      <c r="C102" s="373"/>
      <c r="D102" s="373"/>
      <c r="E102" s="373"/>
      <c r="F102" s="373"/>
      <c r="G102" s="374"/>
    </row>
    <row r="103" spans="1:7" ht="32.25" customHeight="1" x14ac:dyDescent="0.2">
      <c r="A103" s="393"/>
      <c r="B103" s="375"/>
      <c r="C103" s="376"/>
      <c r="D103" s="376"/>
      <c r="E103" s="376"/>
      <c r="F103" s="376"/>
      <c r="G103" s="377"/>
    </row>
    <row r="104" spans="1:7" ht="24.75" customHeight="1" x14ac:dyDescent="0.2">
      <c r="A104" s="392" t="str">
        <f>[1]DATOS!$J$202</f>
        <v>OBSERVACIONES DE LA SUPERVISIÓN 20__</v>
      </c>
      <c r="B104" s="372"/>
      <c r="C104" s="373"/>
      <c r="D104" s="373"/>
      <c r="E104" s="373"/>
      <c r="F104" s="373"/>
      <c r="G104" s="374"/>
    </row>
    <row r="105" spans="1:7" ht="24.75" customHeight="1" x14ac:dyDescent="0.2">
      <c r="A105" s="393"/>
      <c r="B105" s="375"/>
      <c r="C105" s="376"/>
      <c r="D105" s="376"/>
      <c r="E105" s="376"/>
      <c r="F105" s="376"/>
      <c r="G105" s="377"/>
    </row>
    <row r="106" spans="1:7" ht="47.25" customHeight="1" x14ac:dyDescent="0.2">
      <c r="A106" s="340" t="str">
        <f>[1]DATOS!$K$202</f>
        <v>ACCIONES Y/O RECOMENDACIONES SUPERVISIÓN 20__</v>
      </c>
      <c r="B106" s="391"/>
      <c r="C106" s="380"/>
      <c r="D106" s="380"/>
      <c r="E106" s="380"/>
      <c r="F106" s="380"/>
      <c r="G106" s="381"/>
    </row>
    <row r="107" spans="1:7" ht="11.25" customHeight="1" x14ac:dyDescent="0.2">
      <c r="A107" s="351"/>
      <c r="B107" s="346"/>
      <c r="C107" s="346"/>
      <c r="D107" s="346"/>
      <c r="E107" s="346"/>
      <c r="F107" s="346"/>
      <c r="G107" s="352"/>
    </row>
    <row r="108" spans="1:7" ht="19.5" customHeight="1" x14ac:dyDescent="0.2">
      <c r="A108" s="404" t="str">
        <f>+[1]DATOS!A217</f>
        <v>8.       PAGO DE IMPUESTOS, TASAS Y CONTRIBUCIONES</v>
      </c>
      <c r="B108" s="405"/>
      <c r="C108" s="405"/>
      <c r="D108" s="405"/>
      <c r="E108" s="405"/>
      <c r="F108" s="405"/>
      <c r="G108" s="406"/>
    </row>
    <row r="109" spans="1:7" ht="9" customHeight="1" x14ac:dyDescent="0.2">
      <c r="A109" s="353"/>
      <c r="B109" s="354"/>
      <c r="C109" s="354"/>
      <c r="D109" s="354"/>
      <c r="E109" s="354"/>
      <c r="F109" s="354"/>
      <c r="G109" s="355"/>
    </row>
    <row r="110" spans="1:7" ht="36" customHeight="1" x14ac:dyDescent="0.2">
      <c r="A110" s="340" t="str">
        <f>[1]DATOS!B221</f>
        <v>CLÁUSULA SEXTA 
(Numeral 5)</v>
      </c>
      <c r="B110" s="378"/>
      <c r="C110" s="378"/>
      <c r="D110" s="378"/>
      <c r="E110" s="378"/>
      <c r="F110" s="378"/>
      <c r="G110" s="378"/>
    </row>
    <row r="111" spans="1:7" ht="17.25" customHeight="1" x14ac:dyDescent="0.2">
      <c r="A111" s="392" t="str">
        <f>[1]DATOS!I220</f>
        <v>INFORMACIÓN REPORTADA POR LA SOCIEDAD 20__</v>
      </c>
      <c r="B111" s="372"/>
      <c r="C111" s="373"/>
      <c r="D111" s="373"/>
      <c r="E111" s="373"/>
      <c r="F111" s="373"/>
      <c r="G111" s="374"/>
    </row>
    <row r="112" spans="1:7" ht="17.25" customHeight="1" x14ac:dyDescent="0.2">
      <c r="A112" s="395"/>
      <c r="B112" s="435"/>
      <c r="C112" s="431"/>
      <c r="D112" s="431"/>
      <c r="E112" s="431"/>
      <c r="F112" s="431"/>
      <c r="G112" s="436"/>
    </row>
    <row r="113" spans="1:7" ht="17.25" customHeight="1" x14ac:dyDescent="0.2">
      <c r="A113" s="393"/>
      <c r="B113" s="375"/>
      <c r="C113" s="376"/>
      <c r="D113" s="376"/>
      <c r="E113" s="376"/>
      <c r="F113" s="376"/>
      <c r="G113" s="377"/>
    </row>
    <row r="114" spans="1:7" ht="46.5" customHeight="1" x14ac:dyDescent="0.2">
      <c r="A114" s="340" t="str">
        <f>[1]DATOS!J220</f>
        <v>OBSERVACIONES DE LA SUPERVISIÓN 20__</v>
      </c>
      <c r="B114" s="378"/>
      <c r="C114" s="378"/>
      <c r="D114" s="378"/>
      <c r="E114" s="378"/>
      <c r="F114" s="378"/>
      <c r="G114" s="378"/>
    </row>
    <row r="115" spans="1:7" ht="51" customHeight="1" x14ac:dyDescent="0.2">
      <c r="A115" s="340" t="str">
        <f>[1]DATOS!K220</f>
        <v>ACCIONES Y/O RECOMENDACIONES  SUPERVISIÓN 20__</v>
      </c>
      <c r="B115" s="378"/>
      <c r="C115" s="378"/>
      <c r="D115" s="378"/>
      <c r="E115" s="378"/>
      <c r="F115" s="378"/>
      <c r="G115" s="378"/>
    </row>
    <row r="116" spans="1:7" ht="11.25" customHeight="1" x14ac:dyDescent="0.2">
      <c r="A116" s="356"/>
      <c r="B116" s="357"/>
      <c r="C116" s="357"/>
      <c r="D116" s="357"/>
      <c r="E116" s="357"/>
      <c r="F116" s="357"/>
      <c r="G116" s="358"/>
    </row>
    <row r="117" spans="1:7" s="359" customFormat="1" ht="21.75" customHeight="1" x14ac:dyDescent="0.25">
      <c r="A117" s="442" t="str">
        <f>+[1]DATOS!A235</f>
        <v>9.    CUMPLIMIENTO DE NORMAS AMBIENTALES</v>
      </c>
      <c r="B117" s="432"/>
      <c r="C117" s="432"/>
      <c r="D117" s="432"/>
      <c r="E117" s="432"/>
      <c r="F117" s="432"/>
      <c r="G117" s="443"/>
    </row>
    <row r="118" spans="1:7" ht="14.25" customHeight="1" x14ac:dyDescent="0.2">
      <c r="A118" s="353"/>
      <c r="B118" s="354"/>
      <c r="C118" s="354"/>
      <c r="D118" s="354"/>
      <c r="E118" s="354"/>
      <c r="F118" s="354"/>
      <c r="G118" s="355"/>
    </row>
    <row r="119" spans="1:7" ht="29.25" customHeight="1" x14ac:dyDescent="0.2">
      <c r="A119" s="340" t="str">
        <f>+[1]DATOS!B239</f>
        <v>CLÁUSULA SEXTA 
(Numeral 6)</v>
      </c>
      <c r="B119" s="378"/>
      <c r="C119" s="378"/>
      <c r="D119" s="378"/>
      <c r="E119" s="378"/>
      <c r="F119" s="378"/>
      <c r="G119" s="378"/>
    </row>
    <row r="120" spans="1:7" ht="19.5" customHeight="1" x14ac:dyDescent="0.2">
      <c r="A120" s="392" t="str">
        <f>[1]DATOS!I238</f>
        <v>INFORMACIÓN REPORTADA POR LA SOCIEDAD 20__</v>
      </c>
      <c r="B120" s="390"/>
      <c r="C120" s="396"/>
      <c r="D120" s="396"/>
      <c r="E120" s="396"/>
      <c r="F120" s="396"/>
      <c r="G120" s="397"/>
    </row>
    <row r="121" spans="1:7" ht="19.5" customHeight="1" x14ac:dyDescent="0.2">
      <c r="A121" s="395"/>
      <c r="B121" s="398"/>
      <c r="C121" s="399"/>
      <c r="D121" s="399"/>
      <c r="E121" s="399"/>
      <c r="F121" s="399"/>
      <c r="G121" s="400"/>
    </row>
    <row r="122" spans="1:7" ht="19.5" customHeight="1" x14ac:dyDescent="0.2">
      <c r="A122" s="393"/>
      <c r="B122" s="401"/>
      <c r="C122" s="402"/>
      <c r="D122" s="402"/>
      <c r="E122" s="402"/>
      <c r="F122" s="402"/>
      <c r="G122" s="403"/>
    </row>
    <row r="123" spans="1:7" ht="39" customHeight="1" x14ac:dyDescent="0.2">
      <c r="A123" s="340" t="str">
        <f>[1]DATOS!J238</f>
        <v>OBSERVACIONES DE LA SUPERVISIÓN 20__</v>
      </c>
      <c r="B123" s="379"/>
      <c r="C123" s="380"/>
      <c r="D123" s="380"/>
      <c r="E123" s="380"/>
      <c r="F123" s="380"/>
      <c r="G123" s="381"/>
    </row>
    <row r="124" spans="1:7" ht="51" customHeight="1" x14ac:dyDescent="0.2">
      <c r="A124" s="340" t="str">
        <f>[1]DATOS!K238</f>
        <v>ACCIONES Y/O RECOMENDACIONES SUPERVISIÓN 20__</v>
      </c>
      <c r="B124" s="378"/>
      <c r="C124" s="378"/>
      <c r="D124" s="378"/>
      <c r="E124" s="378"/>
      <c r="F124" s="378"/>
      <c r="G124" s="378"/>
    </row>
    <row r="125" spans="1:7" ht="10.5" customHeight="1" x14ac:dyDescent="0.2">
      <c r="A125" s="360"/>
      <c r="B125" s="346"/>
      <c r="C125" s="346"/>
      <c r="D125" s="346"/>
      <c r="E125" s="346"/>
      <c r="F125" s="346"/>
      <c r="G125" s="352"/>
    </row>
    <row r="126" spans="1:7" ht="21.75" customHeight="1" x14ac:dyDescent="0.2">
      <c r="A126" s="410" t="str">
        <f>+[1]DATOS!A255</f>
        <v>10.     CONTRATAR LA AUDITORÍA DEL CONTRATO DE LA CLÁUSULA 14</v>
      </c>
      <c r="B126" s="405"/>
      <c r="C126" s="405"/>
      <c r="D126" s="405"/>
      <c r="E126" s="405"/>
      <c r="F126" s="405"/>
      <c r="G126" s="411"/>
    </row>
    <row r="127" spans="1:7" ht="9" customHeight="1" x14ac:dyDescent="0.2">
      <c r="A127" s="353"/>
      <c r="B127" s="354"/>
      <c r="C127" s="354"/>
      <c r="D127" s="354"/>
      <c r="E127" s="354"/>
      <c r="F127" s="354"/>
      <c r="G127" s="355"/>
    </row>
    <row r="128" spans="1:7" ht="38.25" customHeight="1" x14ac:dyDescent="0.2">
      <c r="A128" s="340" t="str">
        <f>+[1]DATOS!B259</f>
        <v>CLÁUSULA SEXTA 
(Numeral 7)</v>
      </c>
      <c r="B128" s="379"/>
      <c r="C128" s="380"/>
      <c r="D128" s="380"/>
      <c r="E128" s="380"/>
      <c r="F128" s="380"/>
      <c r="G128" s="381"/>
    </row>
    <row r="129" spans="1:7" ht="25.5" customHeight="1" x14ac:dyDescent="0.2">
      <c r="A129" s="433" t="str">
        <f>[1]DATOS!I258</f>
        <v>INFORMACIÓN REPORTADA POR LA SOCIEDAD 20__</v>
      </c>
      <c r="B129" s="390"/>
      <c r="C129" s="396"/>
      <c r="D129" s="396"/>
      <c r="E129" s="396"/>
      <c r="F129" s="396"/>
      <c r="G129" s="397"/>
    </row>
    <row r="130" spans="1:7" ht="25.5" customHeight="1" x14ac:dyDescent="0.2">
      <c r="A130" s="434"/>
      <c r="B130" s="401"/>
      <c r="C130" s="402"/>
      <c r="D130" s="402"/>
      <c r="E130" s="402"/>
      <c r="F130" s="402"/>
      <c r="G130" s="403"/>
    </row>
    <row r="131" spans="1:7" ht="25.5" customHeight="1" x14ac:dyDescent="0.2">
      <c r="A131" s="392" t="str">
        <f>[1]DATOS!J258</f>
        <v>OBSERVACIONES DE LA SUPERVISIÓN 20__</v>
      </c>
      <c r="B131" s="390"/>
      <c r="C131" s="373"/>
      <c r="D131" s="373"/>
      <c r="E131" s="373"/>
      <c r="F131" s="373"/>
      <c r="G131" s="374"/>
    </row>
    <row r="132" spans="1:7" ht="25.5" customHeight="1" x14ac:dyDescent="0.2">
      <c r="A132" s="395"/>
      <c r="B132" s="435"/>
      <c r="C132" s="431"/>
      <c r="D132" s="431"/>
      <c r="E132" s="431"/>
      <c r="F132" s="431"/>
      <c r="G132" s="436"/>
    </row>
    <row r="133" spans="1:7" ht="46.5" customHeight="1" x14ac:dyDescent="0.2">
      <c r="A133" s="340" t="str">
        <f>[1]DATOS!K258</f>
        <v>ACCIONES Y/O RECOMENDACIONES SUPERVISIÓN 20__</v>
      </c>
      <c r="B133" s="378"/>
      <c r="C133" s="378"/>
      <c r="D133" s="378"/>
      <c r="E133" s="378"/>
      <c r="F133" s="378"/>
      <c r="G133" s="378"/>
    </row>
    <row r="134" spans="1:7" ht="46.5" customHeight="1" x14ac:dyDescent="0.2">
      <c r="A134" s="342"/>
      <c r="B134" s="342"/>
      <c r="C134" s="342"/>
      <c r="D134" s="342"/>
      <c r="E134" s="342"/>
      <c r="F134" s="342"/>
      <c r="G134" s="342"/>
    </row>
    <row r="135" spans="1:7" ht="21.75" customHeight="1" x14ac:dyDescent="0.2">
      <c r="A135" s="394" t="str">
        <f>+[1]DATOS!A273</f>
        <v>11.     RESPONDER SOLICITUDES DE INFORMACIÓN</v>
      </c>
      <c r="B135" s="394"/>
      <c r="C135" s="394"/>
      <c r="D135" s="394"/>
      <c r="E135" s="394"/>
      <c r="F135" s="394"/>
      <c r="G135" s="394"/>
    </row>
    <row r="136" spans="1:7" ht="7.5" customHeight="1" x14ac:dyDescent="0.2">
      <c r="A136" s="361"/>
      <c r="B136" s="361"/>
      <c r="C136" s="361"/>
      <c r="D136" s="361"/>
      <c r="E136" s="361"/>
      <c r="F136" s="361"/>
      <c r="G136" s="361"/>
    </row>
    <row r="137" spans="1:7" ht="32.25" customHeight="1" x14ac:dyDescent="0.2">
      <c r="A137" s="340" t="str">
        <f>+[1]DATOS!B277</f>
        <v>CLÁUSULA SEXTA 
(Numeral 8)</v>
      </c>
      <c r="B137" s="378"/>
      <c r="C137" s="378"/>
      <c r="D137" s="378"/>
      <c r="E137" s="378"/>
      <c r="F137" s="378"/>
      <c r="G137" s="378"/>
    </row>
    <row r="138" spans="1:7" ht="27.75" customHeight="1" x14ac:dyDescent="0.2">
      <c r="A138" s="395" t="str">
        <f>[1]DATOS!I276</f>
        <v>INFORMACIÓN REPORTADA POR LA SOCIEDAD 20__</v>
      </c>
      <c r="B138" s="398"/>
      <c r="C138" s="399"/>
      <c r="D138" s="399"/>
      <c r="E138" s="399"/>
      <c r="F138" s="399"/>
      <c r="G138" s="400"/>
    </row>
    <row r="139" spans="1:7" ht="27.75" customHeight="1" x14ac:dyDescent="0.2">
      <c r="A139" s="393"/>
      <c r="B139" s="401"/>
      <c r="C139" s="402"/>
      <c r="D139" s="402"/>
      <c r="E139" s="402"/>
      <c r="F139" s="402"/>
      <c r="G139" s="403"/>
    </row>
    <row r="140" spans="1:7" ht="33" customHeight="1" x14ac:dyDescent="0.2">
      <c r="A140" s="340" t="str">
        <f>[1]DATOS!J276</f>
        <v>OBSERVACIONES DE LA SUPERVISIÓN 20__</v>
      </c>
      <c r="B140" s="378"/>
      <c r="C140" s="378"/>
      <c r="D140" s="378"/>
      <c r="E140" s="378"/>
      <c r="F140" s="378"/>
      <c r="G140" s="378"/>
    </row>
    <row r="141" spans="1:7" ht="45" customHeight="1" x14ac:dyDescent="0.2">
      <c r="A141" s="345" t="str">
        <f>[1]DATOS!K276</f>
        <v>ACCIONES Y/O RECOMENDACIONES SUPERVISIÓN 20__</v>
      </c>
      <c r="B141" s="372"/>
      <c r="C141" s="373"/>
      <c r="D141" s="373"/>
      <c r="E141" s="373"/>
      <c r="F141" s="373"/>
      <c r="G141" s="374"/>
    </row>
    <row r="142" spans="1:7" ht="16.5" customHeight="1" x14ac:dyDescent="0.2">
      <c r="A142" s="362"/>
      <c r="B142" s="346"/>
      <c r="C142" s="346"/>
      <c r="D142" s="346"/>
      <c r="E142" s="346"/>
      <c r="F142" s="346"/>
      <c r="G142" s="346"/>
    </row>
    <row r="143" spans="1:7" ht="18.75" customHeight="1" x14ac:dyDescent="0.2">
      <c r="A143" s="432" t="str">
        <f>+[1]DATOS!A292</f>
        <v>12.      PRIMA DE ESTABILIDAD JURÍDICA</v>
      </c>
      <c r="B143" s="432"/>
      <c r="C143" s="432"/>
      <c r="D143" s="432"/>
      <c r="E143" s="432"/>
      <c r="F143" s="432"/>
      <c r="G143" s="432"/>
    </row>
    <row r="144" spans="1:7" ht="5.25" customHeight="1" x14ac:dyDescent="0.2">
      <c r="A144" s="354"/>
      <c r="B144" s="354"/>
      <c r="C144" s="354"/>
      <c r="D144" s="354"/>
      <c r="E144" s="354"/>
      <c r="F144" s="354"/>
      <c r="G144" s="354"/>
    </row>
    <row r="145" spans="1:7" ht="39.75" customHeight="1" x14ac:dyDescent="0.2">
      <c r="A145" s="340" t="str">
        <f>[1]DATOS!B296</f>
        <v>CLÁUSULA SEXTA 
(Numeral 2)</v>
      </c>
      <c r="B145" s="378"/>
      <c r="C145" s="378"/>
      <c r="D145" s="378"/>
      <c r="E145" s="378"/>
      <c r="F145" s="378"/>
      <c r="G145" s="378"/>
    </row>
    <row r="146" spans="1:7" ht="24.75" customHeight="1" x14ac:dyDescent="0.2">
      <c r="A146" s="392" t="str">
        <f>[1]DATOS!B297</f>
        <v>CLÁUSULA OCTAVA
(Modificada por…)</v>
      </c>
      <c r="B146" s="372"/>
      <c r="C146" s="373"/>
      <c r="D146" s="373"/>
      <c r="E146" s="373"/>
      <c r="F146" s="373"/>
      <c r="G146" s="374"/>
    </row>
    <row r="147" spans="1:7" ht="24.75" customHeight="1" x14ac:dyDescent="0.2">
      <c r="A147" s="393"/>
      <c r="B147" s="375"/>
      <c r="C147" s="376"/>
      <c r="D147" s="376"/>
      <c r="E147" s="376"/>
      <c r="F147" s="376"/>
      <c r="G147" s="377"/>
    </row>
    <row r="148" spans="1:7" ht="40.5" customHeight="1" x14ac:dyDescent="0.2">
      <c r="A148" s="340" t="str">
        <f>[1]DATOS!B298</f>
        <v>CLÁUSULA NOVENA
(Modificada por…)</v>
      </c>
      <c r="B148" s="378"/>
      <c r="C148" s="378"/>
      <c r="D148" s="378"/>
      <c r="E148" s="378"/>
      <c r="F148" s="378"/>
      <c r="G148" s="378"/>
    </row>
    <row r="149" spans="1:7" ht="30" customHeight="1" x14ac:dyDescent="0.2">
      <c r="A149" s="392" t="str">
        <f>[1]DATOS!I295</f>
        <v>INFORMACIÓN REPORTADA POR LA SOCIEDAD 20__</v>
      </c>
      <c r="B149" s="372"/>
      <c r="C149" s="373"/>
      <c r="D149" s="373"/>
      <c r="E149" s="373"/>
      <c r="F149" s="373"/>
      <c r="G149" s="374"/>
    </row>
    <row r="150" spans="1:7" ht="30" customHeight="1" x14ac:dyDescent="0.2">
      <c r="A150" s="393"/>
      <c r="B150" s="375"/>
      <c r="C150" s="376"/>
      <c r="D150" s="376"/>
      <c r="E150" s="376"/>
      <c r="F150" s="376"/>
      <c r="G150" s="377"/>
    </row>
    <row r="151" spans="1:7" ht="36" customHeight="1" x14ac:dyDescent="0.2">
      <c r="A151" s="340" t="str">
        <f>[1]DATOS!J295</f>
        <v>OBSERVACIONES DE LA SUPERVISIÓN 20__</v>
      </c>
      <c r="B151" s="378"/>
      <c r="C151" s="378"/>
      <c r="D151" s="378"/>
      <c r="E151" s="378"/>
      <c r="F151" s="378"/>
      <c r="G151" s="378"/>
    </row>
    <row r="152" spans="1:7" ht="51" customHeight="1" x14ac:dyDescent="0.2">
      <c r="A152" s="340" t="str">
        <f>[1]DATOS!K295</f>
        <v>ACCIONES Y/O RECOMENDACIONES SUPERVISIÓN 20__</v>
      </c>
      <c r="B152" s="378"/>
      <c r="C152" s="378"/>
      <c r="D152" s="378"/>
      <c r="E152" s="378"/>
      <c r="F152" s="378"/>
      <c r="G152" s="378"/>
    </row>
    <row r="153" spans="1:7" ht="11.25" customHeight="1" x14ac:dyDescent="0.2">
      <c r="A153" s="362"/>
      <c r="B153" s="346"/>
      <c r="C153" s="346"/>
      <c r="D153" s="346"/>
      <c r="E153" s="346"/>
      <c r="F153" s="346"/>
      <c r="G153" s="346"/>
    </row>
    <row r="154" spans="1:7" ht="20.25" customHeight="1" x14ac:dyDescent="0.2">
      <c r="A154" s="432" t="s">
        <v>78</v>
      </c>
      <c r="B154" s="432"/>
      <c r="C154" s="432"/>
      <c r="D154" s="432"/>
      <c r="E154" s="432"/>
      <c r="F154" s="432"/>
      <c r="G154" s="432"/>
    </row>
    <row r="155" spans="1:7" ht="6.75" customHeight="1" x14ac:dyDescent="0.2">
      <c r="A155" s="363"/>
      <c r="B155" s="363"/>
      <c r="C155" s="363"/>
      <c r="D155" s="363"/>
      <c r="E155" s="363"/>
      <c r="F155" s="363"/>
      <c r="G155" s="363"/>
    </row>
    <row r="156" spans="1:7" ht="78.75" customHeight="1" x14ac:dyDescent="0.2">
      <c r="A156" s="340" t="str">
        <f>[1]DATOS!B309</f>
        <v>OBSERVACIONES GENERALES SOBRE LA EJECUCIÓN Y GRADO DE CUMPLIMIENTO DEL CONTRATO</v>
      </c>
      <c r="B156" s="378"/>
      <c r="C156" s="378"/>
      <c r="D156" s="378"/>
      <c r="E156" s="378"/>
      <c r="F156" s="378"/>
      <c r="G156" s="378"/>
    </row>
    <row r="157" spans="1:7" ht="17.25" customHeight="1" x14ac:dyDescent="0.2">
      <c r="A157" s="392" t="str">
        <f>[1]DATOS!B310</f>
        <v>CUMPLIMIENTO</v>
      </c>
      <c r="B157" s="372"/>
      <c r="C157" s="373"/>
      <c r="D157" s="373"/>
      <c r="E157" s="373"/>
      <c r="F157" s="373"/>
      <c r="G157" s="374"/>
    </row>
    <row r="158" spans="1:7" ht="17.25" customHeight="1" x14ac:dyDescent="0.2">
      <c r="A158" s="395"/>
      <c r="B158" s="435"/>
      <c r="C158" s="431"/>
      <c r="D158" s="431"/>
      <c r="E158" s="431"/>
      <c r="F158" s="431"/>
      <c r="G158" s="436"/>
    </row>
    <row r="159" spans="1:7" ht="17.25" customHeight="1" x14ac:dyDescent="0.2">
      <c r="A159" s="393"/>
      <c r="B159" s="375"/>
      <c r="C159" s="376"/>
      <c r="D159" s="376"/>
      <c r="E159" s="376"/>
      <c r="F159" s="376"/>
      <c r="G159" s="377"/>
    </row>
    <row r="160" spans="1:7" ht="45.75" customHeight="1" x14ac:dyDescent="0.2">
      <c r="A160" s="340" t="str">
        <f>[1]DATOS!B312</f>
        <v>ACTIVIDADES DESARROLLADAS POR LA SUPERVISIÓN</v>
      </c>
      <c r="B160" s="379"/>
      <c r="C160" s="380"/>
      <c r="D160" s="380"/>
      <c r="E160" s="380"/>
      <c r="F160" s="380"/>
      <c r="G160" s="381"/>
    </row>
    <row r="161" spans="1:7" x14ac:dyDescent="0.2">
      <c r="A161" s="364"/>
      <c r="B161" s="364"/>
      <c r="C161" s="364"/>
      <c r="D161" s="364"/>
      <c r="E161" s="364"/>
      <c r="F161" s="364"/>
      <c r="G161" s="364"/>
    </row>
    <row r="162" spans="1:7" ht="17.25" customHeight="1" x14ac:dyDescent="0.2">
      <c r="A162" s="365"/>
      <c r="B162" s="365"/>
      <c r="C162" s="365"/>
      <c r="D162" s="364"/>
      <c r="E162" s="364"/>
      <c r="F162" s="364"/>
      <c r="G162" s="364"/>
    </row>
    <row r="163" spans="1:7" x14ac:dyDescent="0.2">
      <c r="A163" s="431" t="s">
        <v>79</v>
      </c>
      <c r="B163" s="431"/>
      <c r="C163" s="431"/>
      <c r="D163" s="431"/>
      <c r="E163" s="431"/>
      <c r="F163" s="364"/>
      <c r="G163" s="364"/>
    </row>
    <row r="164" spans="1:7" x14ac:dyDescent="0.2">
      <c r="A164" s="431" t="s">
        <v>80</v>
      </c>
      <c r="B164" s="431"/>
      <c r="C164" s="431"/>
      <c r="D164" s="431"/>
      <c r="E164" s="342"/>
      <c r="F164" s="364"/>
      <c r="G164" s="364"/>
    </row>
    <row r="165" spans="1:7" x14ac:dyDescent="0.2">
      <c r="A165" s="342"/>
      <c r="B165" s="342"/>
      <c r="C165" s="342"/>
      <c r="D165" s="342"/>
      <c r="E165" s="342"/>
      <c r="F165" s="364"/>
      <c r="G165" s="364"/>
    </row>
    <row r="166" spans="1:7" x14ac:dyDescent="0.2">
      <c r="A166" s="342" t="s">
        <v>276</v>
      </c>
      <c r="B166" s="444" t="str">
        <f>[1]DATOS!C315</f>
        <v>Oficio - DPC - 0__</v>
      </c>
      <c r="C166" s="444"/>
      <c r="D166" s="444"/>
      <c r="E166" s="444"/>
      <c r="F166" s="444"/>
      <c r="G166" s="444"/>
    </row>
    <row r="167" spans="1:7" ht="11.45" customHeight="1" x14ac:dyDescent="0.2">
      <c r="A167" s="366" t="s">
        <v>81</v>
      </c>
      <c r="B167" s="444"/>
      <c r="C167" s="444"/>
      <c r="D167" s="444"/>
      <c r="E167" s="444"/>
      <c r="F167" s="364"/>
      <c r="G167" s="364"/>
    </row>
    <row r="168" spans="1:7" ht="12.6" customHeight="1" x14ac:dyDescent="0.2">
      <c r="A168" s="366" t="s">
        <v>82</v>
      </c>
      <c r="B168" s="431"/>
      <c r="C168" s="431"/>
      <c r="D168" s="431"/>
      <c r="E168" s="431"/>
      <c r="F168" s="364"/>
      <c r="G168" s="364"/>
    </row>
    <row r="169" spans="1:7" ht="36" customHeight="1" x14ac:dyDescent="0.2">
      <c r="A169" s="441"/>
      <c r="B169" s="441"/>
      <c r="C169" s="441"/>
      <c r="D169" s="441"/>
      <c r="E169" s="441"/>
      <c r="F169" s="441"/>
      <c r="G169" s="441"/>
    </row>
  </sheetData>
  <sheetProtection formatCells="0" formatColumns="0" formatRows="0" insertColumns="0" insertRows="0" deleteColumns="0" deleteRows="0"/>
  <mergeCells count="167">
    <mergeCell ref="A169:G169"/>
    <mergeCell ref="B57:G58"/>
    <mergeCell ref="A67:A68"/>
    <mergeCell ref="B67:G68"/>
    <mergeCell ref="B115:G115"/>
    <mergeCell ref="A117:G117"/>
    <mergeCell ref="B119:G119"/>
    <mergeCell ref="B123:G123"/>
    <mergeCell ref="B124:G124"/>
    <mergeCell ref="A93:A94"/>
    <mergeCell ref="B93:G94"/>
    <mergeCell ref="B102:G103"/>
    <mergeCell ref="B111:G113"/>
    <mergeCell ref="A111:A113"/>
    <mergeCell ref="A90:G90"/>
    <mergeCell ref="A82:A84"/>
    <mergeCell ref="A99:G99"/>
    <mergeCell ref="B69:G69"/>
    <mergeCell ref="B168:E168"/>
    <mergeCell ref="B166:G166"/>
    <mergeCell ref="A146:A147"/>
    <mergeCell ref="A138:A139"/>
    <mergeCell ref="B167:E167"/>
    <mergeCell ref="A163:E163"/>
    <mergeCell ref="A164:D164"/>
    <mergeCell ref="B148:G148"/>
    <mergeCell ref="B156:G156"/>
    <mergeCell ref="B160:G160"/>
    <mergeCell ref="A126:G126"/>
    <mergeCell ref="B137:G137"/>
    <mergeCell ref="B140:G140"/>
    <mergeCell ref="B141:G141"/>
    <mergeCell ref="A143:G143"/>
    <mergeCell ref="A149:A150"/>
    <mergeCell ref="B149:G150"/>
    <mergeCell ref="B138:G139"/>
    <mergeCell ref="A129:A130"/>
    <mergeCell ref="B129:G130"/>
    <mergeCell ref="B152:G152"/>
    <mergeCell ref="A154:G154"/>
    <mergeCell ref="B145:G145"/>
    <mergeCell ref="A157:A159"/>
    <mergeCell ref="B151:G151"/>
    <mergeCell ref="A131:A132"/>
    <mergeCell ref="B146:G147"/>
    <mergeCell ref="B128:G128"/>
    <mergeCell ref="B157:G159"/>
    <mergeCell ref="B131:G132"/>
    <mergeCell ref="A14:G14"/>
    <mergeCell ref="A26:B26"/>
    <mergeCell ref="C4:F4"/>
    <mergeCell ref="A15:G15"/>
    <mergeCell ref="A80:A81"/>
    <mergeCell ref="B80:G81"/>
    <mergeCell ref="A17:G17"/>
    <mergeCell ref="B82:G84"/>
    <mergeCell ref="B110:G110"/>
    <mergeCell ref="B72:G73"/>
    <mergeCell ref="C35:G35"/>
    <mergeCell ref="C48:G48"/>
    <mergeCell ref="A47:B47"/>
    <mergeCell ref="C47:G47"/>
    <mergeCell ref="A48:B48"/>
    <mergeCell ref="A42:B43"/>
    <mergeCell ref="C43:D43"/>
    <mergeCell ref="C42:D42"/>
    <mergeCell ref="A41:B41"/>
    <mergeCell ref="C41:G41"/>
    <mergeCell ref="A40:B40"/>
    <mergeCell ref="C40:G40"/>
    <mergeCell ref="E43:G43"/>
    <mergeCell ref="C39:E39"/>
    <mergeCell ref="A16:G16"/>
    <mergeCell ref="A28:G28"/>
    <mergeCell ref="A19:B19"/>
    <mergeCell ref="A31:B31"/>
    <mergeCell ref="C31:G31"/>
    <mergeCell ref="A32:B32"/>
    <mergeCell ref="C32:G32"/>
    <mergeCell ref="A22:B22"/>
    <mergeCell ref="C22:G22"/>
    <mergeCell ref="C19:G19"/>
    <mergeCell ref="A21:B21"/>
    <mergeCell ref="C25:G25"/>
    <mergeCell ref="C26:G26"/>
    <mergeCell ref="A30:B30"/>
    <mergeCell ref="C30:G30"/>
    <mergeCell ref="A27:G27"/>
    <mergeCell ref="A29:G29"/>
    <mergeCell ref="A18:B18"/>
    <mergeCell ref="C18:G18"/>
    <mergeCell ref="E42:G42"/>
    <mergeCell ref="A54:G54"/>
    <mergeCell ref="A62:G62"/>
    <mergeCell ref="A88:G88"/>
    <mergeCell ref="A37:B37"/>
    <mergeCell ref="C37:G37"/>
    <mergeCell ref="A36:B36"/>
    <mergeCell ref="C38:E38"/>
    <mergeCell ref="A78:G78"/>
    <mergeCell ref="A61:G61"/>
    <mergeCell ref="A63:G63"/>
    <mergeCell ref="A65:G65"/>
    <mergeCell ref="C49:G49"/>
    <mergeCell ref="A46:G46"/>
    <mergeCell ref="B56:G56"/>
    <mergeCell ref="A87:G87"/>
    <mergeCell ref="A33:B33"/>
    <mergeCell ref="C33:G33"/>
    <mergeCell ref="A34:B34"/>
    <mergeCell ref="C34:G34"/>
    <mergeCell ref="A135:G135"/>
    <mergeCell ref="B114:G114"/>
    <mergeCell ref="F38:G38"/>
    <mergeCell ref="C36:G36"/>
    <mergeCell ref="A35:B35"/>
    <mergeCell ref="F39:G39"/>
    <mergeCell ref="A38:B39"/>
    <mergeCell ref="C44:D44"/>
    <mergeCell ref="A57:A58"/>
    <mergeCell ref="B60:G60"/>
    <mergeCell ref="B106:G106"/>
    <mergeCell ref="B92:G92"/>
    <mergeCell ref="B59:G59"/>
    <mergeCell ref="A104:A105"/>
    <mergeCell ref="A120:A122"/>
    <mergeCell ref="B120:G122"/>
    <mergeCell ref="A108:G108"/>
    <mergeCell ref="B101:G101"/>
    <mergeCell ref="A64:G64"/>
    <mergeCell ref="A76:G76"/>
    <mergeCell ref="B85:G85"/>
    <mergeCell ref="B86:G86"/>
    <mergeCell ref="A89:G89"/>
    <mergeCell ref="A25:B25"/>
    <mergeCell ref="A91:G91"/>
    <mergeCell ref="B96:G96"/>
    <mergeCell ref="B95:G95"/>
    <mergeCell ref="A102:A103"/>
    <mergeCell ref="A70:A71"/>
    <mergeCell ref="B70:G71"/>
    <mergeCell ref="A72:A73"/>
    <mergeCell ref="B133:G133"/>
    <mergeCell ref="A1:A3"/>
    <mergeCell ref="B1:G1"/>
    <mergeCell ref="B2:G2"/>
    <mergeCell ref="B104:G105"/>
    <mergeCell ref="B74:G74"/>
    <mergeCell ref="A49:B49"/>
    <mergeCell ref="A51:B51"/>
    <mergeCell ref="B66:G66"/>
    <mergeCell ref="A52:B52"/>
    <mergeCell ref="C51:G51"/>
    <mergeCell ref="C52:G52"/>
    <mergeCell ref="C20:G20"/>
    <mergeCell ref="A20:B20"/>
    <mergeCell ref="C21:G21"/>
    <mergeCell ref="A23:B23"/>
    <mergeCell ref="C23:G23"/>
    <mergeCell ref="E44:G44"/>
    <mergeCell ref="C45:D45"/>
    <mergeCell ref="E45:G45"/>
    <mergeCell ref="A50:B50"/>
    <mergeCell ref="C50:G50"/>
    <mergeCell ref="A44:B45"/>
    <mergeCell ref="A24:B24"/>
    <mergeCell ref="C24:G24"/>
  </mergeCells>
  <printOptions horizontalCentered="1"/>
  <pageMargins left="0.23622047244094491" right="0.23622047244094491" top="1.0629921259842521" bottom="0.86614173228346458" header="0.23622047244094491" footer="0.15748031496062992"/>
  <pageSetup scale="66" orientation="landscape" r:id="rId1"/>
  <headerFooter>
    <oddHeader xml:space="preserve">&amp;C&amp;13                                                                 </oddHeader>
    <oddFooter>&amp;LProceso:DM Desarrollo Empresarial &amp;C
&amp;RPág &amp;P de &amp;N</oddFooter>
  </headerFooter>
  <rowBreaks count="3" manualBreakCount="3">
    <brk id="45" max="6" man="1"/>
    <brk id="98" max="6" man="1"/>
    <brk id="134"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1903DF8E-5E2B-4D0C-A5CD-FD47CB6313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21A47E-D37A-4B7D-9DC3-F7E4A09B3C16}">
  <ds:schemaRefs>
    <ds:schemaRef ds:uri="http://schemas.microsoft.com/sharepoint/v3/contenttype/forms"/>
  </ds:schemaRefs>
</ds:datastoreItem>
</file>

<file path=customXml/itemProps3.xml><?xml version="1.0" encoding="utf-8"?>
<ds:datastoreItem xmlns:ds="http://schemas.openxmlformats.org/officeDocument/2006/customXml" ds:itemID="{A28B6985-63E6-4DCD-95D5-76B3FFA35237}">
  <ds:schemaRef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82d0fe9e-8728-4812-b9b4-6538b2501592"/>
    <ds:schemaRef ds:uri="aa566a8a-6713-4a80-931c-22c062d9973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DATOS</vt:lpstr>
      <vt:lpstr>INFORME</vt:lpstr>
      <vt:lpstr>DATOS!Área_de_impresión</vt:lpstr>
      <vt:lpstr>INFORME!Área_de_impresión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 Supervisión - AVESCO S.A.</dc:title>
  <dc:subject>Informe - Supervisión - AVESCO S.A.</dc:subject>
  <dc:creator>Juan Ignacio Hermann Rey</dc:creator>
  <dc:description>Juan Ignacio Hermann Rey
Informe - Supervisión - AVESCO S.A.</dc:description>
  <cp:lastModifiedBy>Andres Felipe Torres Romero - Cont</cp:lastModifiedBy>
  <cp:lastPrinted>2024-10-28T14:36:56Z</cp:lastPrinted>
  <dcterms:created xsi:type="dcterms:W3CDTF">2013-05-22T21:50:05Z</dcterms:created>
  <dcterms:modified xsi:type="dcterms:W3CDTF">2026-05-13T17:03:14Z</dcterms:modified>
  <cp:contentStatus>Final - 2015</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